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activeTab="1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E45" i="2" l="1"/>
  <c r="M33" i="2"/>
  <c r="K78" i="1"/>
  <c r="J78" i="1"/>
  <c r="K19" i="1"/>
  <c r="F13" i="2" l="1"/>
  <c r="E13" i="2" l="1"/>
  <c r="K70" i="1" l="1"/>
  <c r="K69" i="1"/>
  <c r="K68" i="1"/>
  <c r="K67" i="1"/>
  <c r="K66" i="1"/>
  <c r="K65" i="1"/>
  <c r="K64" i="1"/>
  <c r="K63" i="1"/>
  <c r="K62" i="1"/>
  <c r="K61" i="1"/>
  <c r="K60" i="1"/>
  <c r="K59" i="1"/>
  <c r="K58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K79" i="1" l="1"/>
  <c r="J19" i="1"/>
</calcChain>
</file>

<file path=xl/sharedStrings.xml><?xml version="1.0" encoding="utf-8"?>
<sst xmlns="http://schemas.openxmlformats.org/spreadsheetml/2006/main" count="770" uniqueCount="356">
  <si>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</si>
  <si>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</si>
  <si>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</si>
  <si>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</si>
  <si>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</si>
  <si>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</si>
  <si>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</si>
  <si>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</si>
  <si>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</si>
  <si>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</si>
  <si>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</si>
  <si>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</si>
  <si>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</si>
  <si>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</si>
  <si>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</si>
  <si>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</si>
  <si>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</si>
  <si>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</si>
  <si>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</si>
  <si>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</si>
  <si>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</si>
  <si>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</si>
  <si>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</si>
  <si>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</si>
  <si>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</si>
  <si>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</si>
  <si>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</si>
  <si>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</si>
  <si>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</si>
  <si>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</si>
  <si>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</si>
  <si>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</si>
  <si>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</si>
  <si>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</si>
  <si>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</si>
  <si>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</si>
  <si>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</si>
  <si>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</si>
  <si>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</si>
  <si>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</si>
  <si>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</si>
  <si>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</si>
  <si>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административное здание по адресу:Крымский район,х.Непиль,ул.Кубанская,43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</si>
  <si>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</si>
  <si>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</si>
  <si>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</si>
  <si>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</si>
  <si>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</si>
  <si>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</si>
  <si>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</si>
  <si>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</si>
  <si>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</si>
  <si>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</si>
  <si>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</si>
  <si>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</si>
  <si>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</si>
  <si>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</si>
  <si>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</si>
  <si>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</si>
  <si>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</si>
  <si>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</si>
  <si>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</si>
  <si>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</si>
  <si>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</si>
  <si>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</si>
  <si>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</si>
  <si>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</si>
  <si>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</si>
  <si>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</si>
  <si>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</si>
  <si>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</si>
  <si>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экспертные работы по РП "Надземный газопровод низкого давления по ул.Комсомольская х.Адагум"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</si>
  <si>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</si>
  <si>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</si>
  <si>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р-н,х.Непиль,ул.Кубанская,43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</si>
  <si>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</si>
  <si>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</si>
  <si>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>Всего</t>
  </si>
  <si>
    <t xml:space="preserve">Административное здание  общей площадью 250,6 кв.м.
котельная общей площадью 27,5 кв.м
уборная общей площадью 3,8 кв.м
уборная общей площадью 3,1 кв.м
кран 1 шт
септик 1 шт
мощение
металлическая емкость 1 шт
(Решением № 1 от 07.04.2015 переведено в статус жилого помещения)
многоквартирный дом с 4 жилыми помещениями-квартиры и 1 нежилое помещение общего пользования:
- квартира №1-общей площадью 47,70 кв.м;
- квартира №2-общей площадью 57,4 кв.м;
- квартира №3-общей площадью 67,20 кв.м;
- квартира №4-общей площадью 70,60 кв.м.
</t>
  </si>
  <si>
    <t xml:space="preserve">Кадастровый номер: с 15.08.2014 по 06.04.2015
23:15:0207001:400
с 06.04.2015
кв.№1-23:15:0207001:582
кв.№2-23:15:0207001:581
кв.№3-23:15:0207001:584
кв.№4-23:15:0207001:583
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</si>
  <si>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</si>
  <si>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</si>
  <si>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</si>
  <si>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</si>
  <si>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 xml:space="preserve">                                                                                                                            №1)   №23-23/028-23/028/801/2016-4176/1 от 05.04.2016г.            №2) №23-23/028-23/028/801/2016-4174/1 от 05.04.2016г.                №3)№23-23/028-23/028/801/2016-4179/1 от 05.04.2016г.          №4)№23-23/028-23/028/801/2016-4178/1 от 05.04.2016г.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</si>
  <si>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</si>
  <si>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</si>
  <si>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</si>
  <si>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</si>
  <si>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</si>
  <si>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</si>
  <si>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</si>
  <si>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</si>
  <si>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</si>
  <si>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</si>
  <si>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</si>
  <si>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</si>
  <si>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</si>
  <si>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</si>
  <si>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</si>
  <si>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</si>
  <si>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</si>
  <si>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</si>
  <si>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</si>
  <si>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</si>
  <si>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</si>
  <si>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</si>
  <si>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</si>
  <si>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</si>
  <si>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</si>
  <si>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</si>
  <si>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</si>
  <si>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</si>
  <si>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</si>
  <si>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</si>
  <si>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</si>
  <si>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</si>
  <si>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</si>
  <si>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</si>
  <si>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</si>
  <si>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</si>
  <si>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</si>
  <si>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</si>
  <si>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</si>
  <si>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</si>
  <si>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</si>
  <si>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</si>
  <si>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</si>
  <si>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</si>
  <si>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</si>
  <si>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</si>
  <si>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</si>
  <si>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</si>
  <si>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</si>
  <si>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</si>
  <si>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</si>
  <si>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</si>
  <si>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</si>
  <si>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</si>
  <si>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</si>
  <si>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</si>
  <si>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</si>
  <si>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</si>
  <si>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</si>
  <si>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</si>
  <si>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</si>
  <si>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</si>
  <si>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</si>
  <si>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</si>
  <si>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</si>
  <si>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</si>
  <si>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</si>
  <si>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</si>
  <si>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</si>
  <si>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</si>
  <si>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</si>
  <si>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</si>
  <si>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</si>
  <si>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</si>
  <si>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</si>
  <si>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</si>
  <si>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</si>
  <si>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</si>
  <si>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</si>
  <si>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</si>
  <si>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</si>
  <si>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</si>
  <si>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</si>
  <si>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</si>
  <si>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</si>
  <si>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</si>
  <si>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</si>
  <si>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</si>
  <si>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</si>
  <si>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</si>
  <si>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</si>
  <si>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</si>
  <si>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</si>
  <si>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</si>
  <si>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</si>
  <si>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</si>
  <si>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</si>
  <si>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</si>
  <si>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</si>
  <si>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</si>
  <si>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</si>
  <si>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</si>
  <si>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</si>
  <si>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</si>
  <si>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</si>
  <si>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</si>
  <si>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</si>
  <si>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</si>
  <si>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</si>
  <si>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</si>
  <si>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</si>
  <si>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</si>
  <si>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</si>
  <si>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</si>
  <si>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</si>
  <si>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</si>
  <si>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</si>
  <si>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</si>
  <si>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</si>
  <si>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</si>
  <si>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</si>
  <si>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</si>
  <si>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 xml:space="preserve">Автомобиль 
ВАЗ 21053
</t>
  </si>
  <si>
    <t>1.010.4.0078</t>
  </si>
  <si>
    <t xml:space="preserve">год выпуска 2001,белый,
ВАЗ21053 А 696 МУ
</t>
  </si>
  <si>
    <t>борцовский ковер</t>
  </si>
  <si>
    <t xml:space="preserve">год выпуска 2011 г.
цвет: темно-коричневый, черный состоит из 43-х матов объединенных  в единое целое
габар.разм.8м*8 м
толщина 40мм,изготовлено из ткани ПВХ
</t>
  </si>
  <si>
    <t xml:space="preserve">год выпуска 2016 г.
цвет: темно-коричневый, черный состоит из 43-х матов объединенных  в единое целое
габар.разм.8м*8 м
толщина 40мм,изготовлено из ткани ПВХ
</t>
  </si>
  <si>
    <t>1.013.8.0006</t>
  </si>
  <si>
    <t>1.013.8.0094</t>
  </si>
  <si>
    <t>детский игровой комплекс</t>
  </si>
  <si>
    <t xml:space="preserve">год выпуска 2012 г.
металлический
</t>
  </si>
  <si>
    <t>1.013.8.0021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</si>
  <si>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</si>
  <si>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</si>
  <si>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</si>
  <si>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</si>
  <si>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</si>
  <si>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1.013.8.0034</t>
  </si>
  <si>
    <t>детский игровой комплекс ДИК 33</t>
  </si>
  <si>
    <t>1.013.8.0040</t>
  </si>
  <si>
    <t>Год выпуска 2013 г. металлический, окрашен, состоит из 3-х предметов</t>
  </si>
  <si>
    <t>детский игровой комплекс ДИК 34</t>
  </si>
  <si>
    <t>1.013.8.0060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</si>
  <si>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</si>
  <si>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</si>
  <si>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</si>
  <si>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</si>
  <si>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</si>
  <si>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</si>
  <si>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</si>
  <si>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косилка КРН03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</si>
  <si>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</si>
  <si>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</si>
  <si>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</si>
  <si>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Преобразователь частоты RI200-018G/022P-4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</si>
  <si>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</si>
  <si>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</si>
  <si>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</si>
  <si>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</si>
  <si>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</si>
  <si>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</si>
  <si>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</si>
  <si>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</si>
  <si>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</si>
  <si>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1.010.9.0050</t>
  </si>
  <si>
    <t>1.010.4.0139</t>
  </si>
  <si>
    <t>1.085.2.0005</t>
  </si>
  <si>
    <t>1.010.9.0047</t>
  </si>
  <si>
    <t>1.010.9.0044</t>
  </si>
  <si>
    <t>1.013.4.0056</t>
  </si>
  <si>
    <t>1.010.9.0067</t>
  </si>
  <si>
    <t>1.085.2.0002</t>
  </si>
  <si>
    <t>1.010.4.0138</t>
  </si>
  <si>
    <t>1.010.5.0004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</si>
  <si>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</si>
  <si>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</si>
  <si>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</si>
  <si>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</si>
  <si>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</si>
  <si>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</si>
  <si>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</si>
  <si>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</si>
  <si>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</si>
  <si>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</si>
  <si>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Преобразователь частоты для 3-фазных асинхронных двигателей
к насосам, вентиляторам, компрессорам, экструдерам, механизмам и т.д.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</si>
  <si>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</si>
  <si>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</si>
  <si>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</si>
  <si>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</si>
  <si>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</si>
  <si>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</si>
  <si>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</si>
  <si>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1.010.3.0025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</si>
  <si>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</si>
  <si>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</si>
  <si>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</si>
  <si>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</si>
  <si>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</si>
  <si>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</si>
  <si>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Год ввода в эксплуатацию 1969; нежилое здание. Площадь 294,7 кв.м.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</si>
  <si>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</si>
  <si>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</si>
  <si>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</si>
  <si>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</si>
  <si>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</si>
  <si>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</si>
  <si>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>Краснодарский край,Крымский р-н,с.Новопокровское,ул.Новопокровская,5а</t>
  </si>
  <si>
    <t>Год ввода в эксплуатацию 1969; нежилое здание. Площадь 345,8 кв.м.</t>
  </si>
  <si>
    <t>1.010.3.0026</t>
  </si>
  <si>
    <t xml:space="preserve">земельный участок для эксплуатации и обслуживания кладбища, 
х. Кубанская Колонка, ул. Жукова, 11-а
</t>
  </si>
  <si>
    <t>1.010.3.0024</t>
  </si>
  <si>
    <t xml:space="preserve">земельный участок для эксплуатации и обслуживания кладбища, 
с. Баранцовское, ул. Ворошилова, 28-а
</t>
  </si>
  <si>
    <t>1.010.3.0028</t>
  </si>
  <si>
    <t xml:space="preserve">земельный участок для эксплуатации и обслуживания кладбища, 
х. Аккерменка, ул. Луговая, 2-а
</t>
  </si>
  <si>
    <t>1.010.3.0027</t>
  </si>
  <si>
    <t xml:space="preserve">земельный участок для эксплуатации и обслуживания кладбища, 
х. Адагум, ул. Комсомольская, 2-г
</t>
  </si>
  <si>
    <t>1.010.3.0030</t>
  </si>
  <si>
    <t xml:space="preserve">земельный участок для эксплуатации и обслуживания кладбища, 
х. Адагум, ул. Пушкина, 43/1
</t>
  </si>
  <si>
    <t>1.010.3.0029</t>
  </si>
  <si>
    <t xml:space="preserve">земельный участок для эксплуатации и обслуживания кладбища, 
х. Непиль, ул. Кубанская, 110-а
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</si>
  <si>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</si>
  <si>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</si>
  <si>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</si>
  <si>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</si>
  <si>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</si>
  <si>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</si>
  <si>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</si>
  <si>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</si>
  <si>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</si>
  <si>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</si>
  <si>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</si>
  <si>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</si>
  <si>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</si>
  <si>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</si>
  <si>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>,.площадь земельного участка</t>
  </si>
  <si>
    <t>5975 кв.м.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</si>
  <si>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</si>
  <si>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</si>
  <si>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по состоянию на 01.01.2019 г.</t>
  </si>
  <si>
    <t xml:space="preserve">          Земельные участки, находящиеся в собственности Адагумского сельского поселения</t>
  </si>
  <si>
    <t xml:space="preserve">памятник на братской могиле </t>
  </si>
  <si>
    <t xml:space="preserve">год постройки:1967 г.;
памятник на братской могиле - бетонный, габаритные размеры:1,30х1,30,площадь 1,7 кв.м; </t>
  </si>
  <si>
    <t>гидрант пожарный подземный</t>
  </si>
  <si>
    <t>1.013.4.0057</t>
  </si>
  <si>
    <t>гидрант пожарный подземный. Цвет-красный</t>
  </si>
  <si>
    <t>качалка на пружине "Дельфин"</t>
  </si>
  <si>
    <t>1.010.9.0060</t>
  </si>
  <si>
    <t>Детское игровое оборудование</t>
  </si>
  <si>
    <t>качалка на пружине "ДЖИП"</t>
  </si>
  <si>
    <t>1.085.2.0010</t>
  </si>
  <si>
    <t>качалка на пружине "Кораблик"</t>
  </si>
  <si>
    <t>1.010.9.0063</t>
  </si>
  <si>
    <t>качалка на пружине "Мотоцикл"</t>
  </si>
  <si>
    <t>0.010.9.0059</t>
  </si>
  <si>
    <t>качалка на пружине "Петушок"</t>
  </si>
  <si>
    <t>1.010.9.0061</t>
  </si>
  <si>
    <t>насос погружной ЭЦВ 6-6,5-140</t>
  </si>
  <si>
    <t>1.010.9.0049</t>
  </si>
  <si>
    <t>Погружной центробежный агрегат ЭЦВ 6 предназначен для подъема воды из артезианских скважин с целью осуществления водоснабжения, орошения и других подобных работ и соответствует техническим условиям АМТ3.246.001ТУ.</t>
  </si>
  <si>
    <t>насос ЭЦВ</t>
  </si>
  <si>
    <t>1.085.2.0012</t>
  </si>
  <si>
    <t>насос ЭЦВ 6-10-110</t>
  </si>
  <si>
    <t>1.010.9.0039</t>
  </si>
  <si>
    <t>насос ЭЦВ 8-25-100</t>
  </si>
  <si>
    <t>1.085.2.0013</t>
  </si>
  <si>
    <t>контейнер для ТБО</t>
  </si>
  <si>
    <t>1.010.6.0036</t>
  </si>
  <si>
    <t>контейнер для ТБО, металлический</t>
  </si>
  <si>
    <t>Плуг ПЛН -3-35 с предплужником</t>
  </si>
  <si>
    <t>1.010.4.0140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</si>
</sst>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5" xfId="0" applyFont="1" applyBorder="1" applyAlignment="1">
      <alignment wrapText="1" shrinkToFit="1"/>
    </xf>
    <xf numFmtId="0" fontId="1" fillId="0" borderId="15" xfId="0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2" fontId="4" fillId="0" borderId="2" xfId="0" applyNumberFormat="1" applyFont="1" applyBorder="1"/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5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1" fillId="0" borderId="8" xfId="0" applyFont="1" applyBorder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>
      <alignment horizontal="left" vertical="top" wrapText="1"/>
    </xf>
    <xf numFmtId="0" fontId="12" fillId="2" borderId="10" xfId="0" applyNumberFormat="1" applyFont="1" applyFill="1" applyBorder="1" applyAlignment="1">
      <alignment horizontal="left" vertical="top" wrapText="1"/>
    </xf>
    <xf numFmtId="0" fontId="12" fillId="2" borderId="14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5" xfId="0" applyFont="1" applyBorder="1" applyAlignment="1">
      <alignment wrapText="1"/>
    </xf>
    <xf numFmtId="0" fontId="11" fillId="0" borderId="19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4" fillId="0" borderId="4" xfId="0" applyNumberFormat="1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2" borderId="2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1" fillId="0" borderId="21" xfId="0" applyFont="1" applyBorder="1"/>
    <xf numFmtId="0" fontId="2" fillId="2" borderId="0" xfId="0" applyNumberFormat="1" applyFont="1" applyFill="1" applyBorder="1" applyAlignment="1">
      <alignment horizontal="left" vertical="top" wrapText="1"/>
    </xf>
    <xf numFmtId="4" fontId="2" fillId="2" borderId="22" xfId="0" applyNumberFormat="1" applyFont="1" applyFill="1" applyBorder="1" applyAlignment="1">
      <alignment horizontal="right" vertical="top" wrapText="1"/>
    </xf>
    <xf numFmtId="4" fontId="2" fillId="2" borderId="10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13" fillId="0" borderId="0" xfId="0" applyFont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7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workbookViewId="0">
      <selection activeCell="B77" sqref="B77"/>
    </sheetView>
  </sheetViews>
  <sheetFormatPr defaultRowHeight="15" x14ac:dyDescent="0.25"/>
  <cols>
    <col min="1" max="1" width="6.85546875" style="30" customWidth="1"/>
    <col min="2" max="2" width="23.5703125" style="6" customWidth="1"/>
    <col min="3" max="3" width="19" style="6" customWidth="1"/>
    <col min="4" max="4" width="25.28515625" style="6" customWidth="1"/>
    <col min="5" max="5" width="14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9" customFormat="1" x14ac:dyDescent="0.25">
      <c r="A1" s="37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7" x14ac:dyDescent="0.25">
      <c r="D2" s="6" t="s">
        <v>324</v>
      </c>
    </row>
    <row r="3" spans="1:17" x14ac:dyDescent="0.25">
      <c r="F3" s="38" t="s">
        <v>0</v>
      </c>
    </row>
    <row r="4" spans="1:17" s="35" customFormat="1" ht="84.75" x14ac:dyDescent="0.2">
      <c r="A4" s="25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5" t="s">
        <v>10</v>
      </c>
      <c r="J4" s="25" t="s">
        <v>17</v>
      </c>
      <c r="K4" s="25" t="s">
        <v>18</v>
      </c>
      <c r="L4" s="34"/>
      <c r="M4" s="34"/>
      <c r="N4" s="34"/>
      <c r="O4" s="34"/>
      <c r="P4" s="34"/>
      <c r="Q4" s="34"/>
    </row>
    <row r="5" spans="1:17" s="32" customFormat="1" ht="11.25" x14ac:dyDescent="0.2">
      <c r="A5" s="85" t="s">
        <v>12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31"/>
      <c r="M5" s="31"/>
      <c r="N5" s="31"/>
      <c r="O5" s="31"/>
      <c r="P5" s="31"/>
      <c r="Q5" s="31"/>
    </row>
    <row r="6" spans="1:17" s="32" customFormat="1" ht="90" x14ac:dyDescent="0.2">
      <c r="A6" s="1">
        <v>1</v>
      </c>
      <c r="B6" s="1" t="s">
        <v>20</v>
      </c>
      <c r="C6" s="14" t="s">
        <v>23</v>
      </c>
      <c r="D6" s="1" t="s">
        <v>19</v>
      </c>
      <c r="E6" s="1" t="s">
        <v>21</v>
      </c>
      <c r="F6" s="1" t="s">
        <v>22</v>
      </c>
      <c r="G6" s="14" t="s">
        <v>14</v>
      </c>
      <c r="H6" s="14" t="s">
        <v>15</v>
      </c>
      <c r="I6" s="14" t="s">
        <v>16</v>
      </c>
      <c r="J6" s="1">
        <v>78020.820000000007</v>
      </c>
      <c r="K6" s="1">
        <v>0</v>
      </c>
      <c r="L6" s="31"/>
      <c r="M6" s="31"/>
      <c r="N6" s="31"/>
      <c r="O6" s="31"/>
      <c r="P6" s="31"/>
      <c r="Q6" s="31"/>
    </row>
    <row r="7" spans="1:17" s="32" customFormat="1" ht="78.75" x14ac:dyDescent="0.2">
      <c r="A7" s="33">
        <v>2</v>
      </c>
      <c r="B7" s="14" t="s">
        <v>11</v>
      </c>
      <c r="C7" s="14" t="s">
        <v>23</v>
      </c>
      <c r="D7" s="15" t="s">
        <v>13</v>
      </c>
      <c r="E7" s="14"/>
      <c r="F7" s="14"/>
      <c r="G7" s="14" t="s">
        <v>14</v>
      </c>
      <c r="H7" s="14" t="s">
        <v>15</v>
      </c>
      <c r="I7" s="14" t="s">
        <v>16</v>
      </c>
      <c r="J7" s="1">
        <v>332036.82</v>
      </c>
      <c r="K7" s="1">
        <v>0</v>
      </c>
      <c r="L7" s="31"/>
      <c r="M7" s="31"/>
      <c r="N7" s="31"/>
      <c r="O7" s="31"/>
      <c r="P7" s="31"/>
      <c r="Q7" s="31"/>
    </row>
    <row r="8" spans="1:17" s="32" customFormat="1" ht="78.75" x14ac:dyDescent="0.2">
      <c r="A8" s="33">
        <v>3</v>
      </c>
      <c r="B8" s="16" t="s">
        <v>24</v>
      </c>
      <c r="C8" s="14" t="s">
        <v>23</v>
      </c>
      <c r="D8" s="17" t="s">
        <v>25</v>
      </c>
      <c r="E8" s="14"/>
      <c r="F8" s="14"/>
      <c r="G8" s="14" t="s">
        <v>14</v>
      </c>
      <c r="H8" s="14" t="s">
        <v>15</v>
      </c>
      <c r="I8" s="14" t="s">
        <v>16</v>
      </c>
      <c r="J8" s="1">
        <v>21921.84</v>
      </c>
      <c r="K8" s="1">
        <v>0</v>
      </c>
      <c r="L8" s="31"/>
      <c r="M8" s="31"/>
      <c r="N8" s="31"/>
      <c r="O8" s="31"/>
      <c r="P8" s="31"/>
      <c r="Q8" s="31"/>
    </row>
    <row r="9" spans="1:17" s="32" customFormat="1" ht="78.75" x14ac:dyDescent="0.2">
      <c r="A9" s="33">
        <v>4</v>
      </c>
      <c r="B9" s="14" t="s">
        <v>26</v>
      </c>
      <c r="C9" s="14" t="s">
        <v>23</v>
      </c>
      <c r="D9" s="18" t="s">
        <v>27</v>
      </c>
      <c r="E9" s="14"/>
      <c r="F9" s="14"/>
      <c r="G9" s="14" t="s">
        <v>14</v>
      </c>
      <c r="H9" s="14" t="s">
        <v>15</v>
      </c>
      <c r="I9" s="14" t="s">
        <v>16</v>
      </c>
      <c r="J9" s="1">
        <v>1623.24</v>
      </c>
      <c r="K9" s="1">
        <v>0</v>
      </c>
      <c r="L9" s="31"/>
      <c r="M9" s="31"/>
      <c r="N9" s="31"/>
      <c r="O9" s="31"/>
      <c r="P9" s="31"/>
      <c r="Q9" s="31"/>
    </row>
    <row r="10" spans="1:17" s="32" customFormat="1" ht="78.75" x14ac:dyDescent="0.2">
      <c r="A10" s="33">
        <v>5</v>
      </c>
      <c r="B10" s="54" t="s">
        <v>279</v>
      </c>
      <c r="C10" s="20" t="s">
        <v>32</v>
      </c>
      <c r="D10" s="54" t="s">
        <v>280</v>
      </c>
      <c r="E10" s="1" t="s">
        <v>281</v>
      </c>
      <c r="F10" s="1" t="s">
        <v>282</v>
      </c>
      <c r="G10" s="14" t="s">
        <v>14</v>
      </c>
      <c r="H10" s="14" t="s">
        <v>15</v>
      </c>
      <c r="I10" s="14" t="s">
        <v>16</v>
      </c>
      <c r="J10" s="55">
        <v>7375312.4400000004</v>
      </c>
      <c r="K10" s="55">
        <v>2453304.98</v>
      </c>
      <c r="L10" s="31"/>
      <c r="M10" s="31"/>
      <c r="N10" s="31"/>
      <c r="O10" s="31"/>
      <c r="P10" s="31"/>
      <c r="Q10" s="31"/>
    </row>
    <row r="11" spans="1:17" s="32" customFormat="1" ht="78.75" x14ac:dyDescent="0.2">
      <c r="A11" s="33">
        <v>6</v>
      </c>
      <c r="B11" s="54" t="s">
        <v>283</v>
      </c>
      <c r="C11" s="20" t="s">
        <v>284</v>
      </c>
      <c r="D11" s="54" t="s">
        <v>285</v>
      </c>
      <c r="E11" s="1" t="s">
        <v>286</v>
      </c>
      <c r="F11" s="1" t="s">
        <v>287</v>
      </c>
      <c r="G11" s="14" t="s">
        <v>14</v>
      </c>
      <c r="H11" s="14" t="s">
        <v>15</v>
      </c>
      <c r="I11" s="14" t="s">
        <v>16</v>
      </c>
      <c r="J11" s="55">
        <v>1096568.7</v>
      </c>
      <c r="K11" s="55">
        <v>479655.02</v>
      </c>
      <c r="L11" s="31"/>
      <c r="M11" s="31"/>
      <c r="N11" s="31"/>
      <c r="O11" s="31"/>
      <c r="P11" s="31"/>
      <c r="Q11" s="31"/>
    </row>
    <row r="12" spans="1:17" s="32" customFormat="1" ht="78.75" x14ac:dyDescent="0.2">
      <c r="A12" s="33">
        <v>7</v>
      </c>
      <c r="B12" s="54" t="s">
        <v>288</v>
      </c>
      <c r="C12" s="20" t="s">
        <v>289</v>
      </c>
      <c r="D12" s="54" t="s">
        <v>290</v>
      </c>
      <c r="E12" s="55"/>
      <c r="F12" s="55"/>
      <c r="G12" s="14" t="s">
        <v>14</v>
      </c>
      <c r="H12" s="14" t="s">
        <v>15</v>
      </c>
      <c r="I12" s="14" t="s">
        <v>16</v>
      </c>
      <c r="J12" s="55">
        <v>21792.240000000002</v>
      </c>
      <c r="K12" s="55">
        <v>7912.63</v>
      </c>
      <c r="L12" s="31"/>
      <c r="M12" s="31"/>
      <c r="N12" s="31"/>
      <c r="O12" s="31"/>
      <c r="P12" s="31"/>
      <c r="Q12" s="31"/>
    </row>
    <row r="13" spans="1:17" s="32" customFormat="1" ht="78.75" x14ac:dyDescent="0.2">
      <c r="A13" s="33">
        <v>8</v>
      </c>
      <c r="B13" s="54" t="s">
        <v>291</v>
      </c>
      <c r="C13" s="20" t="s">
        <v>292</v>
      </c>
      <c r="D13" s="54" t="s">
        <v>293</v>
      </c>
      <c r="E13" s="55"/>
      <c r="F13" s="55"/>
      <c r="G13" s="14" t="s">
        <v>14</v>
      </c>
      <c r="H13" s="14" t="s">
        <v>15</v>
      </c>
      <c r="I13" s="14" t="s">
        <v>16</v>
      </c>
      <c r="J13" s="55">
        <v>100585.66</v>
      </c>
      <c r="K13" s="55">
        <v>87695.08</v>
      </c>
      <c r="L13" s="31"/>
      <c r="M13" s="31"/>
      <c r="N13" s="31"/>
      <c r="O13" s="31"/>
      <c r="P13" s="31"/>
      <c r="Q13" s="31"/>
    </row>
    <row r="14" spans="1:17" s="32" customFormat="1" ht="78.75" x14ac:dyDescent="0.2">
      <c r="A14" s="33">
        <v>9</v>
      </c>
      <c r="B14" s="14" t="s">
        <v>28</v>
      </c>
      <c r="C14" s="14" t="s">
        <v>32</v>
      </c>
      <c r="D14" s="17" t="s">
        <v>29</v>
      </c>
      <c r="E14" s="14"/>
      <c r="F14" s="14"/>
      <c r="G14" s="14" t="s">
        <v>14</v>
      </c>
      <c r="H14" s="14" t="s">
        <v>15</v>
      </c>
      <c r="I14" s="14" t="s">
        <v>16</v>
      </c>
      <c r="J14" s="1">
        <v>18205.47</v>
      </c>
      <c r="K14" s="1">
        <v>0</v>
      </c>
      <c r="L14" s="31"/>
      <c r="M14" s="31"/>
      <c r="N14" s="31"/>
      <c r="O14" s="31"/>
      <c r="P14" s="31"/>
      <c r="Q14" s="31"/>
    </row>
    <row r="15" spans="1:17" s="32" customFormat="1" ht="78.75" x14ac:dyDescent="0.2">
      <c r="A15" s="33">
        <v>10</v>
      </c>
      <c r="B15" s="14" t="s">
        <v>28</v>
      </c>
      <c r="C15" s="14" t="s">
        <v>32</v>
      </c>
      <c r="D15" s="16" t="s">
        <v>29</v>
      </c>
      <c r="E15" s="14"/>
      <c r="F15" s="14"/>
      <c r="G15" s="14" t="s">
        <v>14</v>
      </c>
      <c r="H15" s="14" t="s">
        <v>15</v>
      </c>
      <c r="I15" s="14" t="s">
        <v>16</v>
      </c>
      <c r="J15" s="1">
        <v>18205.47</v>
      </c>
      <c r="K15" s="1">
        <v>0</v>
      </c>
      <c r="L15" s="31"/>
      <c r="M15" s="31"/>
      <c r="N15" s="31"/>
      <c r="O15" s="31"/>
      <c r="P15" s="31"/>
      <c r="Q15" s="31"/>
    </row>
    <row r="16" spans="1:17" s="32" customFormat="1" ht="78.75" x14ac:dyDescent="0.2">
      <c r="A16" s="33">
        <v>11</v>
      </c>
      <c r="B16" s="14" t="s">
        <v>30</v>
      </c>
      <c r="C16" s="14" t="s">
        <v>31</v>
      </c>
      <c r="D16" s="14" t="s">
        <v>33</v>
      </c>
      <c r="E16" s="14"/>
      <c r="F16" s="14"/>
      <c r="G16" s="14" t="s">
        <v>14</v>
      </c>
      <c r="H16" s="14" t="s">
        <v>15</v>
      </c>
      <c r="I16" s="14" t="s">
        <v>16</v>
      </c>
      <c r="J16" s="1">
        <v>82992.600000000006</v>
      </c>
      <c r="K16" s="1">
        <v>54914.85</v>
      </c>
      <c r="L16" s="31"/>
      <c r="M16" s="31"/>
      <c r="N16" s="31"/>
      <c r="O16" s="31"/>
      <c r="P16" s="31"/>
      <c r="Q16" s="31"/>
    </row>
    <row r="17" spans="1:17" s="32" customFormat="1" ht="78.75" x14ac:dyDescent="0.2">
      <c r="A17" s="33">
        <v>12</v>
      </c>
      <c r="B17" s="14" t="s">
        <v>34</v>
      </c>
      <c r="C17" s="14" t="s">
        <v>23</v>
      </c>
      <c r="D17" s="14" t="s">
        <v>35</v>
      </c>
      <c r="E17" s="14"/>
      <c r="F17" s="14"/>
      <c r="G17" s="14" t="s">
        <v>14</v>
      </c>
      <c r="H17" s="14" t="s">
        <v>15</v>
      </c>
      <c r="I17" s="14" t="s">
        <v>16</v>
      </c>
      <c r="J17" s="1">
        <v>3654.72</v>
      </c>
      <c r="K17" s="1">
        <v>0</v>
      </c>
      <c r="L17" s="31"/>
      <c r="M17" s="31"/>
      <c r="N17" s="31"/>
      <c r="O17" s="31"/>
      <c r="P17" s="31"/>
      <c r="Q17" s="31"/>
    </row>
    <row r="18" spans="1:17" s="32" customFormat="1" ht="78.75" x14ac:dyDescent="0.2">
      <c r="A18" s="33">
        <v>13</v>
      </c>
      <c r="B18" s="14" t="s">
        <v>36</v>
      </c>
      <c r="C18" s="14" t="s">
        <v>37</v>
      </c>
      <c r="D18" s="1" t="s">
        <v>38</v>
      </c>
      <c r="E18" s="14"/>
      <c r="F18" s="14"/>
      <c r="G18" s="14" t="s">
        <v>14</v>
      </c>
      <c r="H18" s="14" t="s">
        <v>15</v>
      </c>
      <c r="I18" s="14" t="s">
        <v>16</v>
      </c>
      <c r="J18" s="1">
        <v>102870</v>
      </c>
      <c r="K18" s="1">
        <v>0</v>
      </c>
      <c r="L18" s="31"/>
      <c r="M18" s="31"/>
      <c r="N18" s="31"/>
      <c r="O18" s="31"/>
      <c r="P18" s="31"/>
      <c r="Q18" s="31"/>
    </row>
    <row r="19" spans="1:17" s="35" customFormat="1" ht="11.25" x14ac:dyDescent="0.2">
      <c r="A19" s="88" t="s">
        <v>39</v>
      </c>
      <c r="B19" s="89"/>
      <c r="C19" s="89"/>
      <c r="D19" s="89"/>
      <c r="E19" s="89"/>
      <c r="F19" s="89"/>
      <c r="G19" s="89"/>
      <c r="H19" s="89"/>
      <c r="I19" s="90"/>
      <c r="J19" s="25">
        <f>SUM(J6:J18)</f>
        <v>9253790.0200000014</v>
      </c>
      <c r="K19" s="25">
        <f>SUM(K6:K18)</f>
        <v>3083482.56</v>
      </c>
      <c r="L19" s="34"/>
      <c r="M19" s="34"/>
      <c r="N19" s="34"/>
      <c r="O19" s="34"/>
      <c r="P19" s="34"/>
      <c r="Q19" s="34"/>
    </row>
    <row r="20" spans="1:17" s="32" customFormat="1" ht="11.25" x14ac:dyDescent="0.2">
      <c r="A20" s="85" t="s">
        <v>40</v>
      </c>
      <c r="B20" s="86"/>
      <c r="C20" s="86"/>
      <c r="D20" s="86"/>
      <c r="E20" s="86"/>
      <c r="F20" s="86"/>
      <c r="G20" s="86"/>
      <c r="H20" s="86"/>
      <c r="I20" s="86"/>
      <c r="J20" s="86"/>
      <c r="K20" s="87"/>
      <c r="L20" s="31"/>
      <c r="M20" s="31"/>
      <c r="N20" s="31"/>
      <c r="O20" s="31"/>
      <c r="P20" s="31"/>
      <c r="Q20" s="31"/>
    </row>
    <row r="21" spans="1:17" s="32" customFormat="1" ht="85.5" customHeight="1" thickBot="1" x14ac:dyDescent="0.25">
      <c r="A21" s="1">
        <v>1</v>
      </c>
      <c r="B21" s="7" t="s">
        <v>41</v>
      </c>
      <c r="C21" s="14" t="s">
        <v>72</v>
      </c>
      <c r="D21" s="3" t="s">
        <v>158</v>
      </c>
      <c r="E21" s="3"/>
      <c r="F21" s="3"/>
      <c r="G21" s="14" t="s">
        <v>14</v>
      </c>
      <c r="H21" s="14" t="s">
        <v>15</v>
      </c>
      <c r="I21" s="14" t="s">
        <v>16</v>
      </c>
      <c r="J21" s="4">
        <f>4879254.57</f>
        <v>4879254.57</v>
      </c>
      <c r="K21" s="4">
        <f>4879254.57</f>
        <v>4879254.57</v>
      </c>
      <c r="L21" s="31"/>
      <c r="M21" s="31"/>
      <c r="N21" s="31"/>
      <c r="O21" s="31"/>
      <c r="P21" s="31"/>
      <c r="Q21" s="31"/>
    </row>
    <row r="22" spans="1:17" s="32" customFormat="1" ht="379.5" customHeight="1" x14ac:dyDescent="0.2">
      <c r="A22" s="1">
        <v>2</v>
      </c>
      <c r="B22" s="3" t="s">
        <v>42</v>
      </c>
      <c r="C22" s="14" t="s">
        <v>74</v>
      </c>
      <c r="D22" s="14" t="s">
        <v>78</v>
      </c>
      <c r="E22" s="19" t="s">
        <v>79</v>
      </c>
      <c r="F22" s="3" t="s">
        <v>84</v>
      </c>
      <c r="G22" s="14" t="s">
        <v>14</v>
      </c>
      <c r="H22" s="14" t="s">
        <v>15</v>
      </c>
      <c r="I22" s="14" t="s">
        <v>16</v>
      </c>
      <c r="J22" s="4">
        <f>988200</f>
        <v>988200</v>
      </c>
      <c r="K22" s="4">
        <f>988200</f>
        <v>988200</v>
      </c>
    </row>
    <row r="23" spans="1:17" s="32" customFormat="1" ht="75.75" customHeight="1" x14ac:dyDescent="0.2">
      <c r="A23" s="1">
        <v>3</v>
      </c>
      <c r="B23" s="3" t="s">
        <v>43</v>
      </c>
      <c r="C23" s="14" t="s">
        <v>81</v>
      </c>
      <c r="D23" s="18" t="s">
        <v>80</v>
      </c>
      <c r="E23" s="5" t="s">
        <v>95</v>
      </c>
      <c r="F23" s="1" t="s">
        <v>96</v>
      </c>
      <c r="G23" s="14" t="s">
        <v>14</v>
      </c>
      <c r="H23" s="14" t="s">
        <v>15</v>
      </c>
      <c r="I23" s="14" t="s">
        <v>322</v>
      </c>
      <c r="J23" s="4">
        <f>540412</f>
        <v>540412</v>
      </c>
      <c r="K23" s="4">
        <f>540412</f>
        <v>540412</v>
      </c>
    </row>
    <row r="24" spans="1:17" s="32" customFormat="1" ht="96" customHeight="1" x14ac:dyDescent="0.2">
      <c r="A24" s="1">
        <v>4</v>
      </c>
      <c r="B24" s="65" t="s">
        <v>44</v>
      </c>
      <c r="C24" s="20" t="s">
        <v>83</v>
      </c>
      <c r="D24" s="21" t="s">
        <v>82</v>
      </c>
      <c r="E24" s="5" t="s">
        <v>93</v>
      </c>
      <c r="F24" s="1" t="s">
        <v>94</v>
      </c>
      <c r="G24" s="14" t="s">
        <v>14</v>
      </c>
      <c r="H24" s="14" t="s">
        <v>15</v>
      </c>
      <c r="I24" s="14" t="s">
        <v>323</v>
      </c>
      <c r="J24" s="4">
        <f>970881</f>
        <v>970881</v>
      </c>
      <c r="K24" s="4">
        <f>970881</f>
        <v>970881</v>
      </c>
    </row>
    <row r="25" spans="1:17" s="6" customFormat="1" ht="155.25" customHeight="1" x14ac:dyDescent="0.2">
      <c r="A25" s="1">
        <v>5</v>
      </c>
      <c r="B25" s="1" t="s">
        <v>162</v>
      </c>
      <c r="C25" s="20" t="s">
        <v>89</v>
      </c>
      <c r="D25" s="1" t="s">
        <v>90</v>
      </c>
      <c r="E25" s="5" t="s">
        <v>91</v>
      </c>
      <c r="F25" s="1" t="s">
        <v>92</v>
      </c>
      <c r="G25" s="14" t="s">
        <v>14</v>
      </c>
      <c r="H25" s="14" t="s">
        <v>15</v>
      </c>
      <c r="I25" s="14" t="s">
        <v>16</v>
      </c>
      <c r="J25" s="4">
        <f>210264</f>
        <v>210264</v>
      </c>
      <c r="K25" s="4">
        <f>210264</f>
        <v>210264</v>
      </c>
    </row>
    <row r="26" spans="1:17" s="32" customFormat="1" ht="153" customHeight="1" x14ac:dyDescent="0.2">
      <c r="A26" s="5">
        <v>6</v>
      </c>
      <c r="B26" s="9" t="s">
        <v>163</v>
      </c>
      <c r="C26" s="22" t="s">
        <v>85</v>
      </c>
      <c r="D26" s="10" t="s">
        <v>86</v>
      </c>
      <c r="E26" s="23" t="s">
        <v>87</v>
      </c>
      <c r="F26" s="11" t="s">
        <v>88</v>
      </c>
      <c r="G26" s="14" t="s">
        <v>14</v>
      </c>
      <c r="H26" s="14" t="s">
        <v>15</v>
      </c>
      <c r="I26" s="14" t="s">
        <v>16</v>
      </c>
      <c r="J26" s="4">
        <f>294171</f>
        <v>294171</v>
      </c>
      <c r="K26" s="4">
        <f>294171</f>
        <v>294171</v>
      </c>
    </row>
    <row r="27" spans="1:17" s="32" customFormat="1" ht="178.5" customHeight="1" x14ac:dyDescent="0.2">
      <c r="A27" s="5">
        <v>7</v>
      </c>
      <c r="B27" s="2" t="s">
        <v>97</v>
      </c>
      <c r="C27" s="22" t="s">
        <v>98</v>
      </c>
      <c r="D27" s="12" t="s">
        <v>99</v>
      </c>
      <c r="E27" s="23" t="s">
        <v>100</v>
      </c>
      <c r="F27" s="11" t="s">
        <v>101</v>
      </c>
      <c r="G27" s="14" t="s">
        <v>14</v>
      </c>
      <c r="H27" s="14" t="s">
        <v>15</v>
      </c>
      <c r="I27" s="14" t="s">
        <v>322</v>
      </c>
      <c r="J27" s="4">
        <f>1273795.41</f>
        <v>1273795.4099999999</v>
      </c>
      <c r="K27" s="4">
        <f>1273795.41</f>
        <v>1273795.4099999999</v>
      </c>
    </row>
    <row r="28" spans="1:17" s="32" customFormat="1" ht="172.5" customHeight="1" x14ac:dyDescent="0.2">
      <c r="A28" s="5">
        <v>8</v>
      </c>
      <c r="B28" s="2" t="s">
        <v>45</v>
      </c>
      <c r="C28" s="22" t="s">
        <v>102</v>
      </c>
      <c r="D28" s="3" t="s">
        <v>103</v>
      </c>
      <c r="E28" s="23" t="s">
        <v>104</v>
      </c>
      <c r="F28" s="11" t="s">
        <v>105</v>
      </c>
      <c r="G28" s="14" t="s">
        <v>14</v>
      </c>
      <c r="H28" s="14" t="s">
        <v>15</v>
      </c>
      <c r="I28" s="14" t="s">
        <v>322</v>
      </c>
      <c r="J28" s="4">
        <f>92350</f>
        <v>92350</v>
      </c>
      <c r="K28" s="4">
        <f>92350</f>
        <v>92350</v>
      </c>
    </row>
    <row r="29" spans="1:17" s="32" customFormat="1" ht="78.75" x14ac:dyDescent="0.2">
      <c r="A29" s="5">
        <v>9</v>
      </c>
      <c r="B29" s="2" t="s">
        <v>46</v>
      </c>
      <c r="C29" s="22" t="s">
        <v>107</v>
      </c>
      <c r="D29" s="3" t="s">
        <v>106</v>
      </c>
      <c r="E29" s="23" t="s">
        <v>108</v>
      </c>
      <c r="F29" s="11" t="s">
        <v>109</v>
      </c>
      <c r="G29" s="14" t="s">
        <v>14</v>
      </c>
      <c r="H29" s="14" t="s">
        <v>15</v>
      </c>
      <c r="I29" s="14" t="s">
        <v>16</v>
      </c>
      <c r="J29" s="4">
        <f>64015</f>
        <v>64015</v>
      </c>
      <c r="K29" s="4">
        <f>64015</f>
        <v>64015</v>
      </c>
    </row>
    <row r="30" spans="1:17" s="32" customFormat="1" ht="49.5" customHeight="1" x14ac:dyDescent="0.2">
      <c r="A30" s="5">
        <v>10</v>
      </c>
      <c r="B30" s="2" t="s">
        <v>110</v>
      </c>
      <c r="C30" s="22" t="s">
        <v>111</v>
      </c>
      <c r="D30" s="3" t="s">
        <v>112</v>
      </c>
      <c r="E30" s="23" t="s">
        <v>113</v>
      </c>
      <c r="F30" s="11" t="s">
        <v>114</v>
      </c>
      <c r="G30" s="14" t="s">
        <v>14</v>
      </c>
      <c r="H30" s="14" t="s">
        <v>15</v>
      </c>
      <c r="I30" s="14" t="s">
        <v>16</v>
      </c>
      <c r="J30" s="4">
        <f>77417</f>
        <v>77417</v>
      </c>
      <c r="K30" s="4">
        <f>77417</f>
        <v>77417</v>
      </c>
    </row>
    <row r="31" spans="1:17" s="32" customFormat="1" ht="78.75" x14ac:dyDescent="0.2">
      <c r="A31" s="5">
        <v>11</v>
      </c>
      <c r="B31" s="2" t="s">
        <v>47</v>
      </c>
      <c r="C31" s="22" t="s">
        <v>115</v>
      </c>
      <c r="D31" s="3" t="s">
        <v>116</v>
      </c>
      <c r="E31" s="23" t="s">
        <v>117</v>
      </c>
      <c r="F31" s="11" t="s">
        <v>118</v>
      </c>
      <c r="G31" s="14" t="s">
        <v>14</v>
      </c>
      <c r="H31" s="14" t="s">
        <v>15</v>
      </c>
      <c r="I31" s="14" t="s">
        <v>16</v>
      </c>
      <c r="J31" s="4">
        <f>89387</f>
        <v>89387</v>
      </c>
      <c r="K31" s="4">
        <f>89387</f>
        <v>89387</v>
      </c>
    </row>
    <row r="32" spans="1:17" s="32" customFormat="1" ht="78.75" x14ac:dyDescent="0.2">
      <c r="A32" s="5">
        <v>12</v>
      </c>
      <c r="B32" s="2" t="s">
        <v>120</v>
      </c>
      <c r="C32" s="22" t="s">
        <v>121</v>
      </c>
      <c r="D32" s="3" t="s">
        <v>119</v>
      </c>
      <c r="E32" s="23" t="s">
        <v>122</v>
      </c>
      <c r="F32" s="11" t="s">
        <v>123</v>
      </c>
      <c r="G32" s="14" t="s">
        <v>14</v>
      </c>
      <c r="H32" s="14" t="s">
        <v>15</v>
      </c>
      <c r="I32" s="14" t="s">
        <v>16</v>
      </c>
      <c r="J32" s="4">
        <f>61803</f>
        <v>61803</v>
      </c>
      <c r="K32" s="4">
        <f>61803</f>
        <v>61803</v>
      </c>
    </row>
    <row r="33" spans="1:11" s="32" customFormat="1" ht="78.75" x14ac:dyDescent="0.2">
      <c r="A33" s="5">
        <v>13</v>
      </c>
      <c r="B33" s="2" t="s">
        <v>48</v>
      </c>
      <c r="C33" s="22" t="s">
        <v>124</v>
      </c>
      <c r="D33" s="3" t="s">
        <v>125</v>
      </c>
      <c r="E33" s="23" t="s">
        <v>126</v>
      </c>
      <c r="F33" s="11" t="s">
        <v>127</v>
      </c>
      <c r="G33" s="14" t="s">
        <v>14</v>
      </c>
      <c r="H33" s="14" t="s">
        <v>15</v>
      </c>
      <c r="I33" s="14" t="s">
        <v>16</v>
      </c>
      <c r="J33" s="4">
        <f>43067</f>
        <v>43067</v>
      </c>
      <c r="K33" s="4">
        <f>43067</f>
        <v>43067</v>
      </c>
    </row>
    <row r="34" spans="1:11" s="32" customFormat="1" ht="78.75" x14ac:dyDescent="0.2">
      <c r="A34" s="5">
        <v>14</v>
      </c>
      <c r="B34" s="2" t="s">
        <v>49</v>
      </c>
      <c r="C34" s="22" t="s">
        <v>128</v>
      </c>
      <c r="D34" s="3" t="s">
        <v>129</v>
      </c>
      <c r="E34" s="23" t="s">
        <v>130</v>
      </c>
      <c r="F34" s="11" t="s">
        <v>131</v>
      </c>
      <c r="G34" s="14" t="s">
        <v>14</v>
      </c>
      <c r="H34" s="14" t="s">
        <v>15</v>
      </c>
      <c r="I34" s="14" t="s">
        <v>16</v>
      </c>
      <c r="J34" s="4">
        <f>108253</f>
        <v>108253</v>
      </c>
      <c r="K34" s="4">
        <f>108253</f>
        <v>108253</v>
      </c>
    </row>
    <row r="35" spans="1:11" s="32" customFormat="1" ht="78.75" x14ac:dyDescent="0.2">
      <c r="A35" s="5">
        <v>15</v>
      </c>
      <c r="B35" s="2" t="s">
        <v>139</v>
      </c>
      <c r="C35" s="22" t="s">
        <v>132</v>
      </c>
      <c r="D35" s="3" t="s">
        <v>188</v>
      </c>
      <c r="E35" s="3"/>
      <c r="F35" s="3"/>
      <c r="G35" s="14" t="s">
        <v>14</v>
      </c>
      <c r="H35" s="14" t="s">
        <v>15</v>
      </c>
      <c r="I35" s="14" t="s">
        <v>16</v>
      </c>
      <c r="J35" s="4">
        <f>1035536.69</f>
        <v>1035536.69</v>
      </c>
      <c r="K35" s="4">
        <f>1035536.69</f>
        <v>1035536.69</v>
      </c>
    </row>
    <row r="36" spans="1:11" s="32" customFormat="1" ht="78.75" x14ac:dyDescent="0.2">
      <c r="A36" s="5">
        <v>16</v>
      </c>
      <c r="B36" s="2" t="s">
        <v>50</v>
      </c>
      <c r="C36" s="22" t="s">
        <v>133</v>
      </c>
      <c r="D36" s="3" t="s">
        <v>189</v>
      </c>
      <c r="E36" s="3"/>
      <c r="F36" s="3"/>
      <c r="G36" s="14" t="s">
        <v>14</v>
      </c>
      <c r="H36" s="14" t="s">
        <v>15</v>
      </c>
      <c r="I36" s="14" t="s">
        <v>16</v>
      </c>
      <c r="J36" s="4">
        <f>3537654.75</f>
        <v>3537654.75</v>
      </c>
      <c r="K36" s="4">
        <f>3537654.75</f>
        <v>3537654.75</v>
      </c>
    </row>
    <row r="37" spans="1:11" s="32" customFormat="1" ht="78.75" x14ac:dyDescent="0.2">
      <c r="A37" s="5">
        <v>17</v>
      </c>
      <c r="B37" s="2" t="s">
        <v>136</v>
      </c>
      <c r="C37" s="22" t="s">
        <v>135</v>
      </c>
      <c r="D37" s="3" t="s">
        <v>134</v>
      </c>
      <c r="E37" s="3"/>
      <c r="F37" s="3"/>
      <c r="G37" s="14" t="s">
        <v>14</v>
      </c>
      <c r="H37" s="14" t="s">
        <v>15</v>
      </c>
      <c r="I37" s="14" t="s">
        <v>16</v>
      </c>
      <c r="J37" s="4">
        <f>28530841.68</f>
        <v>28530841.68</v>
      </c>
      <c r="K37" s="4">
        <f>28530841.68</f>
        <v>28530841.68</v>
      </c>
    </row>
    <row r="38" spans="1:11" s="32" customFormat="1" ht="78.75" x14ac:dyDescent="0.2">
      <c r="A38" s="5">
        <v>18</v>
      </c>
      <c r="B38" s="27" t="s">
        <v>185</v>
      </c>
      <c r="C38" s="28" t="s">
        <v>73</v>
      </c>
      <c r="D38" s="29" t="s">
        <v>186</v>
      </c>
      <c r="E38" s="3"/>
      <c r="F38" s="3"/>
      <c r="G38" s="14" t="s">
        <v>14</v>
      </c>
      <c r="H38" s="14" t="s">
        <v>15</v>
      </c>
      <c r="I38" s="14" t="s">
        <v>16</v>
      </c>
      <c r="J38" s="4">
        <f>8148456.36</f>
        <v>8148456.3600000003</v>
      </c>
      <c r="K38" s="4">
        <f>8148456.36</f>
        <v>8148456.3600000003</v>
      </c>
    </row>
    <row r="39" spans="1:11" s="32" customFormat="1" ht="78.75" x14ac:dyDescent="0.2">
      <c r="A39" s="5">
        <v>19</v>
      </c>
      <c r="B39" s="2" t="s">
        <v>51</v>
      </c>
      <c r="C39" s="22" t="s">
        <v>137</v>
      </c>
      <c r="D39" s="3" t="s">
        <v>143</v>
      </c>
      <c r="E39" s="3"/>
      <c r="F39" s="3"/>
      <c r="G39" s="14" t="s">
        <v>14</v>
      </c>
      <c r="H39" s="14" t="s">
        <v>15</v>
      </c>
      <c r="I39" s="14" t="s">
        <v>16</v>
      </c>
      <c r="J39" s="4">
        <f>11581752.6</f>
        <v>11581752.6</v>
      </c>
      <c r="K39" s="4">
        <f>11581752.6</f>
        <v>11581752.6</v>
      </c>
    </row>
    <row r="40" spans="1:11" s="32" customFormat="1" ht="78.75" x14ac:dyDescent="0.2">
      <c r="A40" s="5">
        <v>20</v>
      </c>
      <c r="B40" s="2" t="s">
        <v>52</v>
      </c>
      <c r="C40" s="22" t="s">
        <v>72</v>
      </c>
      <c r="D40" s="3" t="s">
        <v>143</v>
      </c>
      <c r="E40" s="3"/>
      <c r="F40" s="3"/>
      <c r="G40" s="14" t="s">
        <v>14</v>
      </c>
      <c r="H40" s="14" t="s">
        <v>15</v>
      </c>
      <c r="I40" s="14" t="s">
        <v>16</v>
      </c>
      <c r="J40" s="4">
        <f>15442344</f>
        <v>15442344</v>
      </c>
      <c r="K40" s="4">
        <f>15442344</f>
        <v>15442344</v>
      </c>
    </row>
    <row r="41" spans="1:11" s="32" customFormat="1" ht="78.75" x14ac:dyDescent="0.2">
      <c r="A41" s="5">
        <v>21</v>
      </c>
      <c r="B41" s="2" t="s">
        <v>180</v>
      </c>
      <c r="C41" s="22" t="s">
        <v>72</v>
      </c>
      <c r="D41" s="3" t="s">
        <v>181</v>
      </c>
      <c r="E41" s="3"/>
      <c r="F41" s="3"/>
      <c r="G41" s="14" t="s">
        <v>14</v>
      </c>
      <c r="H41" s="14" t="s">
        <v>15</v>
      </c>
      <c r="I41" s="14" t="s">
        <v>16</v>
      </c>
      <c r="J41" s="4">
        <f>448141.25</f>
        <v>448141.25</v>
      </c>
      <c r="K41" s="4">
        <f>448141.25</f>
        <v>448141.25</v>
      </c>
    </row>
    <row r="42" spans="1:11" s="32" customFormat="1" ht="78.75" x14ac:dyDescent="0.2">
      <c r="A42" s="5">
        <v>22</v>
      </c>
      <c r="B42" s="2" t="s">
        <v>144</v>
      </c>
      <c r="C42" s="22" t="s">
        <v>138</v>
      </c>
      <c r="D42" s="3" t="s">
        <v>182</v>
      </c>
      <c r="E42" s="3"/>
      <c r="F42" s="3"/>
      <c r="G42" s="14" t="s">
        <v>14</v>
      </c>
      <c r="H42" s="14" t="s">
        <v>15</v>
      </c>
      <c r="I42" s="14" t="s">
        <v>16</v>
      </c>
      <c r="J42" s="4">
        <f>1244836.8</f>
        <v>1244836.8</v>
      </c>
      <c r="K42" s="4">
        <f>1244836.8</f>
        <v>1244836.8</v>
      </c>
    </row>
    <row r="43" spans="1:11" s="32" customFormat="1" ht="78.75" x14ac:dyDescent="0.2">
      <c r="A43" s="5">
        <v>23</v>
      </c>
      <c r="B43" s="2" t="s">
        <v>53</v>
      </c>
      <c r="C43" s="22" t="s">
        <v>140</v>
      </c>
      <c r="D43" s="3" t="s">
        <v>145</v>
      </c>
      <c r="E43" s="3"/>
      <c r="F43" s="3"/>
      <c r="G43" s="14" t="s">
        <v>14</v>
      </c>
      <c r="H43" s="14" t="s">
        <v>15</v>
      </c>
      <c r="I43" s="14" t="s">
        <v>16</v>
      </c>
      <c r="J43" s="4">
        <f>497934.72</f>
        <v>497934.72</v>
      </c>
      <c r="K43" s="4">
        <f>497934.72</f>
        <v>497934.72</v>
      </c>
    </row>
    <row r="44" spans="1:11" s="32" customFormat="1" ht="78.75" x14ac:dyDescent="0.2">
      <c r="A44" s="5">
        <v>24</v>
      </c>
      <c r="B44" s="2" t="s">
        <v>54</v>
      </c>
      <c r="C44" s="22" t="s">
        <v>141</v>
      </c>
      <c r="D44" s="3" t="s">
        <v>146</v>
      </c>
      <c r="E44" s="3"/>
      <c r="F44" s="3"/>
      <c r="G44" s="14" t="s">
        <v>14</v>
      </c>
      <c r="H44" s="14" t="s">
        <v>15</v>
      </c>
      <c r="I44" s="14" t="s">
        <v>16</v>
      </c>
      <c r="J44" s="4">
        <f>497934.72</f>
        <v>497934.72</v>
      </c>
      <c r="K44" s="4">
        <f>497934.72</f>
        <v>497934.72</v>
      </c>
    </row>
    <row r="45" spans="1:11" s="32" customFormat="1" ht="78.75" x14ac:dyDescent="0.2">
      <c r="A45" s="5">
        <v>25</v>
      </c>
      <c r="B45" s="2" t="s">
        <v>148</v>
      </c>
      <c r="C45" s="22" t="s">
        <v>72</v>
      </c>
      <c r="D45" s="3" t="s">
        <v>147</v>
      </c>
      <c r="E45" s="3"/>
      <c r="F45" s="3"/>
      <c r="G45" s="14" t="s">
        <v>14</v>
      </c>
      <c r="H45" s="14" t="s">
        <v>15</v>
      </c>
      <c r="I45" s="14" t="s">
        <v>16</v>
      </c>
      <c r="J45" s="4">
        <f>3541992.3</f>
        <v>3541992.3</v>
      </c>
      <c r="K45" s="4">
        <f>3541992.3</f>
        <v>3541992.3</v>
      </c>
    </row>
    <row r="46" spans="1:11" s="32" customFormat="1" ht="78.75" x14ac:dyDescent="0.2">
      <c r="A46" s="5">
        <v>26</v>
      </c>
      <c r="B46" s="2" t="s">
        <v>187</v>
      </c>
      <c r="C46" s="22" t="s">
        <v>72</v>
      </c>
      <c r="D46" s="3" t="s">
        <v>150</v>
      </c>
      <c r="E46" s="3"/>
      <c r="F46" s="3"/>
      <c r="G46" s="14" t="s">
        <v>14</v>
      </c>
      <c r="H46" s="14" t="s">
        <v>15</v>
      </c>
      <c r="I46" s="14" t="s">
        <v>16</v>
      </c>
      <c r="J46" s="4">
        <f>3035997</f>
        <v>3035997</v>
      </c>
      <c r="K46" s="4">
        <f>3035997</f>
        <v>3035997</v>
      </c>
    </row>
    <row r="47" spans="1:11" s="32" customFormat="1" ht="78.75" x14ac:dyDescent="0.2">
      <c r="A47" s="5">
        <v>27</v>
      </c>
      <c r="B47" s="2" t="s">
        <v>55</v>
      </c>
      <c r="C47" s="22" t="s">
        <v>142</v>
      </c>
      <c r="D47" s="3" t="s">
        <v>149</v>
      </c>
      <c r="E47" s="3"/>
      <c r="F47" s="3"/>
      <c r="G47" s="14" t="s">
        <v>14</v>
      </c>
      <c r="H47" s="14" t="s">
        <v>15</v>
      </c>
      <c r="I47" s="14" t="s">
        <v>16</v>
      </c>
      <c r="J47" s="4">
        <f>8433315</f>
        <v>8433315</v>
      </c>
      <c r="K47" s="4">
        <f>8433315</f>
        <v>8433315</v>
      </c>
    </row>
    <row r="48" spans="1:11" s="32" customFormat="1" ht="78.75" x14ac:dyDescent="0.2">
      <c r="A48" s="5">
        <v>28</v>
      </c>
      <c r="B48" s="2" t="s">
        <v>183</v>
      </c>
      <c r="C48" s="22" t="s">
        <v>72</v>
      </c>
      <c r="D48" s="3" t="s">
        <v>184</v>
      </c>
      <c r="E48" s="3"/>
      <c r="F48" s="3"/>
      <c r="G48" s="14" t="s">
        <v>14</v>
      </c>
      <c r="H48" s="14" t="s">
        <v>15</v>
      </c>
      <c r="I48" s="14" t="s">
        <v>16</v>
      </c>
      <c r="J48" s="4">
        <f>20982089.12</f>
        <v>20982089.120000001</v>
      </c>
      <c r="K48" s="4">
        <f>20982089.12</f>
        <v>20982089.120000001</v>
      </c>
    </row>
    <row r="49" spans="1:11" s="32" customFormat="1" ht="78.75" x14ac:dyDescent="0.2">
      <c r="A49" s="5">
        <v>29</v>
      </c>
      <c r="B49" s="2" t="s">
        <v>151</v>
      </c>
      <c r="C49" s="22" t="s">
        <v>72</v>
      </c>
      <c r="D49" s="3" t="s">
        <v>150</v>
      </c>
      <c r="E49" s="3"/>
      <c r="F49" s="3"/>
      <c r="G49" s="14" t="s">
        <v>14</v>
      </c>
      <c r="H49" s="14" t="s">
        <v>15</v>
      </c>
      <c r="I49" s="14" t="s">
        <v>16</v>
      </c>
      <c r="J49" s="4">
        <f>10659714.56</f>
        <v>10659714.560000001</v>
      </c>
      <c r="K49" s="4">
        <f>10659714.56</f>
        <v>10659714.560000001</v>
      </c>
    </row>
    <row r="50" spans="1:11" s="32" customFormat="1" ht="78.75" x14ac:dyDescent="0.2">
      <c r="A50" s="5">
        <v>30</v>
      </c>
      <c r="B50" s="2" t="s">
        <v>153</v>
      </c>
      <c r="C50" s="22" t="s">
        <v>72</v>
      </c>
      <c r="D50" s="3" t="s">
        <v>152</v>
      </c>
      <c r="E50" s="3"/>
      <c r="F50" s="3"/>
      <c r="G50" s="14" t="s">
        <v>14</v>
      </c>
      <c r="H50" s="14" t="s">
        <v>15</v>
      </c>
      <c r="I50" s="14" t="s">
        <v>16</v>
      </c>
      <c r="J50" s="4">
        <f>8680697.04</f>
        <v>8680697.0399999991</v>
      </c>
      <c r="K50" s="4">
        <f>8680697.04</f>
        <v>8680697.0399999991</v>
      </c>
    </row>
    <row r="51" spans="1:11" s="32" customFormat="1" ht="78.75" x14ac:dyDescent="0.2">
      <c r="A51" s="5">
        <v>31</v>
      </c>
      <c r="B51" s="2" t="s">
        <v>155</v>
      </c>
      <c r="C51" s="22" t="s">
        <v>72</v>
      </c>
      <c r="D51" s="3" t="s">
        <v>154</v>
      </c>
      <c r="E51" s="3"/>
      <c r="F51" s="3"/>
      <c r="G51" s="14" t="s">
        <v>14</v>
      </c>
      <c r="H51" s="14" t="s">
        <v>15</v>
      </c>
      <c r="I51" s="14" t="s">
        <v>16</v>
      </c>
      <c r="J51" s="4">
        <f>4553990.1</f>
        <v>4553990.0999999996</v>
      </c>
      <c r="K51" s="4">
        <f>4553990.1</f>
        <v>4553990.0999999996</v>
      </c>
    </row>
    <row r="52" spans="1:11" s="32" customFormat="1" ht="78.75" x14ac:dyDescent="0.2">
      <c r="A52" s="5">
        <v>32</v>
      </c>
      <c r="B52" s="2" t="s">
        <v>56</v>
      </c>
      <c r="C52" s="22" t="s">
        <v>72</v>
      </c>
      <c r="D52" s="3" t="s">
        <v>156</v>
      </c>
      <c r="E52" s="3"/>
      <c r="F52" s="3"/>
      <c r="G52" s="14" t="s">
        <v>14</v>
      </c>
      <c r="H52" s="14" t="s">
        <v>15</v>
      </c>
      <c r="I52" s="14" t="s">
        <v>16</v>
      </c>
      <c r="J52" s="4">
        <f>7421317.2</f>
        <v>7421317.2000000002</v>
      </c>
      <c r="K52" s="4">
        <f>7421317.2</f>
        <v>7421317.2000000002</v>
      </c>
    </row>
    <row r="53" spans="1:11" s="32" customFormat="1" ht="78.75" x14ac:dyDescent="0.2">
      <c r="A53" s="5">
        <v>33</v>
      </c>
      <c r="B53" s="2" t="s">
        <v>57</v>
      </c>
      <c r="C53" s="22" t="s">
        <v>37</v>
      </c>
      <c r="D53" s="3" t="s">
        <v>157</v>
      </c>
      <c r="E53" s="3"/>
      <c r="F53" s="3"/>
      <c r="G53" s="14" t="s">
        <v>14</v>
      </c>
      <c r="H53" s="14" t="s">
        <v>15</v>
      </c>
      <c r="I53" s="14" t="s">
        <v>16</v>
      </c>
      <c r="J53" s="4">
        <f>7589983.5</f>
        <v>7589983.5</v>
      </c>
      <c r="K53" s="4">
        <f>7589983.5</f>
        <v>7589983.5</v>
      </c>
    </row>
    <row r="54" spans="1:11" s="32" customFormat="1" ht="78.75" x14ac:dyDescent="0.2">
      <c r="A54" s="5">
        <v>34</v>
      </c>
      <c r="B54" s="2" t="s">
        <v>58</v>
      </c>
      <c r="C54" s="22" t="s">
        <v>160</v>
      </c>
      <c r="D54" s="3" t="s">
        <v>159</v>
      </c>
      <c r="E54" s="3"/>
      <c r="F54" s="3"/>
      <c r="G54" s="14" t="s">
        <v>14</v>
      </c>
      <c r="H54" s="14" t="s">
        <v>15</v>
      </c>
      <c r="I54" s="14" t="s">
        <v>16</v>
      </c>
      <c r="J54" s="4">
        <f>4181.22</f>
        <v>4181.22</v>
      </c>
      <c r="K54" s="4">
        <f>4181.22</f>
        <v>4181.22</v>
      </c>
    </row>
    <row r="55" spans="1:11" s="32" customFormat="1" ht="78.75" x14ac:dyDescent="0.2">
      <c r="A55" s="5">
        <v>35</v>
      </c>
      <c r="B55" s="2" t="s">
        <v>59</v>
      </c>
      <c r="C55" s="22" t="s">
        <v>37</v>
      </c>
      <c r="D55" s="3" t="s">
        <v>161</v>
      </c>
      <c r="E55" s="3"/>
      <c r="F55" s="3"/>
      <c r="G55" s="14" t="s">
        <v>14</v>
      </c>
      <c r="H55" s="14" t="s">
        <v>15</v>
      </c>
      <c r="I55" s="14" t="s">
        <v>16</v>
      </c>
      <c r="J55" s="4">
        <v>2831190.24</v>
      </c>
      <c r="K55" s="4">
        <v>2831190.24</v>
      </c>
    </row>
    <row r="56" spans="1:11" s="32" customFormat="1" ht="78.75" x14ac:dyDescent="0.2">
      <c r="A56" s="5">
        <v>36</v>
      </c>
      <c r="B56" s="2" t="s">
        <v>60</v>
      </c>
      <c r="C56" s="22" t="s">
        <v>72</v>
      </c>
      <c r="D56" s="3" t="s">
        <v>191</v>
      </c>
      <c r="E56" s="3"/>
      <c r="F56" s="3"/>
      <c r="G56" s="14" t="s">
        <v>14</v>
      </c>
      <c r="H56" s="14" t="s">
        <v>15</v>
      </c>
      <c r="I56" s="14" t="s">
        <v>16</v>
      </c>
      <c r="J56" s="4">
        <v>1253540.01</v>
      </c>
      <c r="K56" s="4">
        <v>1253540.01</v>
      </c>
    </row>
    <row r="57" spans="1:11" s="32" customFormat="1" ht="78.75" x14ac:dyDescent="0.2">
      <c r="A57" s="5">
        <v>37</v>
      </c>
      <c r="B57" s="2" t="s">
        <v>326</v>
      </c>
      <c r="C57" s="22" t="s">
        <v>32</v>
      </c>
      <c r="D57" s="3" t="s">
        <v>327</v>
      </c>
      <c r="E57" s="3"/>
      <c r="F57" s="3"/>
      <c r="G57" s="14" t="s">
        <v>14</v>
      </c>
      <c r="H57" s="14" t="s">
        <v>15</v>
      </c>
      <c r="I57" s="14" t="s">
        <v>16</v>
      </c>
      <c r="J57" s="4">
        <v>311839</v>
      </c>
      <c r="K57" s="4">
        <v>311839</v>
      </c>
    </row>
    <row r="58" spans="1:11" s="32" customFormat="1" ht="78.75" x14ac:dyDescent="0.2">
      <c r="A58" s="5">
        <v>38</v>
      </c>
      <c r="B58" s="2" t="s">
        <v>61</v>
      </c>
      <c r="C58" s="22" t="s">
        <v>165</v>
      </c>
      <c r="D58" s="3" t="s">
        <v>164</v>
      </c>
      <c r="E58" s="3" t="s">
        <v>166</v>
      </c>
      <c r="F58" s="3" t="s">
        <v>167</v>
      </c>
      <c r="G58" s="14" t="s">
        <v>14</v>
      </c>
      <c r="H58" s="14" t="s">
        <v>15</v>
      </c>
      <c r="I58" s="14" t="s">
        <v>16</v>
      </c>
      <c r="J58" s="4">
        <f>425121</f>
        <v>425121</v>
      </c>
      <c r="K58" s="4">
        <f>425121</f>
        <v>425121</v>
      </c>
    </row>
    <row r="59" spans="1:11" s="32" customFormat="1" ht="78.75" x14ac:dyDescent="0.2">
      <c r="A59" s="5">
        <v>39</v>
      </c>
      <c r="B59" s="2" t="s">
        <v>62</v>
      </c>
      <c r="C59" s="22" t="s">
        <v>169</v>
      </c>
      <c r="D59" s="3" t="s">
        <v>168</v>
      </c>
      <c r="E59" s="3" t="s">
        <v>170</v>
      </c>
      <c r="F59" s="3" t="s">
        <v>171</v>
      </c>
      <c r="G59" s="14" t="s">
        <v>14</v>
      </c>
      <c r="H59" s="14" t="s">
        <v>15</v>
      </c>
      <c r="I59" s="14" t="s">
        <v>16</v>
      </c>
      <c r="J59" s="4">
        <f>297201</f>
        <v>297201</v>
      </c>
      <c r="K59" s="4">
        <f>297201</f>
        <v>297201</v>
      </c>
    </row>
    <row r="60" spans="1:11" s="32" customFormat="1" ht="78.75" x14ac:dyDescent="0.2">
      <c r="A60" s="5">
        <v>40</v>
      </c>
      <c r="B60" s="2" t="s">
        <v>63</v>
      </c>
      <c r="C60" s="22" t="s">
        <v>172</v>
      </c>
      <c r="D60" s="2" t="s">
        <v>63</v>
      </c>
      <c r="E60" s="3"/>
      <c r="F60" s="3"/>
      <c r="G60" s="14" t="s">
        <v>14</v>
      </c>
      <c r="H60" s="14" t="s">
        <v>15</v>
      </c>
      <c r="I60" s="14" t="s">
        <v>16</v>
      </c>
      <c r="J60" s="4">
        <f>49994.39</f>
        <v>49994.39</v>
      </c>
      <c r="K60" s="4">
        <f>49994.39</f>
        <v>49994.39</v>
      </c>
    </row>
    <row r="61" spans="1:11" s="32" customFormat="1" ht="78.75" x14ac:dyDescent="0.2">
      <c r="A61" s="5">
        <v>41</v>
      </c>
      <c r="B61" s="2" t="s">
        <v>64</v>
      </c>
      <c r="C61" s="22" t="s">
        <v>172</v>
      </c>
      <c r="D61" s="2" t="s">
        <v>64</v>
      </c>
      <c r="E61" s="3"/>
      <c r="F61" s="3"/>
      <c r="G61" s="14" t="s">
        <v>14</v>
      </c>
      <c r="H61" s="14" t="s">
        <v>15</v>
      </c>
      <c r="I61" s="14" t="s">
        <v>16</v>
      </c>
      <c r="J61" s="4">
        <f>50009</f>
        <v>50009</v>
      </c>
      <c r="K61" s="4">
        <f>50009</f>
        <v>50009</v>
      </c>
    </row>
    <row r="62" spans="1:11" s="32" customFormat="1" ht="78.75" x14ac:dyDescent="0.2">
      <c r="A62" s="5">
        <v>42</v>
      </c>
      <c r="B62" s="2" t="s">
        <v>190</v>
      </c>
      <c r="C62" s="22" t="s">
        <v>72</v>
      </c>
      <c r="D62" s="3" t="s">
        <v>192</v>
      </c>
      <c r="E62" s="3"/>
      <c r="F62" s="3"/>
      <c r="G62" s="14" t="s">
        <v>14</v>
      </c>
      <c r="H62" s="14" t="s">
        <v>15</v>
      </c>
      <c r="I62" s="14" t="s">
        <v>16</v>
      </c>
      <c r="J62" s="4">
        <f>60902</f>
        <v>60902</v>
      </c>
      <c r="K62" s="4">
        <f>60902</f>
        <v>60902</v>
      </c>
    </row>
    <row r="63" spans="1:11" s="32" customFormat="1" ht="78.75" x14ac:dyDescent="0.2">
      <c r="A63" s="5">
        <v>43</v>
      </c>
      <c r="B63" s="2" t="s">
        <v>65</v>
      </c>
      <c r="C63" s="22" t="s">
        <v>72</v>
      </c>
      <c r="D63" s="3" t="s">
        <v>193</v>
      </c>
      <c r="E63" s="3"/>
      <c r="F63" s="3"/>
      <c r="G63" s="14" t="s">
        <v>14</v>
      </c>
      <c r="H63" s="14" t="s">
        <v>15</v>
      </c>
      <c r="I63" s="14" t="s">
        <v>16</v>
      </c>
      <c r="J63" s="4">
        <f>99686</f>
        <v>99686</v>
      </c>
      <c r="K63" s="4">
        <f>99686</f>
        <v>99686</v>
      </c>
    </row>
    <row r="64" spans="1:11" s="32" customFormat="1" ht="78.75" x14ac:dyDescent="0.2">
      <c r="A64" s="5">
        <v>44</v>
      </c>
      <c r="B64" s="2" t="s">
        <v>66</v>
      </c>
      <c r="C64" s="22" t="s">
        <v>135</v>
      </c>
      <c r="D64" s="3" t="s">
        <v>173</v>
      </c>
      <c r="E64" s="3"/>
      <c r="F64" s="3"/>
      <c r="G64" s="14" t="s">
        <v>14</v>
      </c>
      <c r="H64" s="14" t="s">
        <v>15</v>
      </c>
      <c r="I64" s="14" t="s">
        <v>323</v>
      </c>
      <c r="J64" s="4">
        <f>343258</f>
        <v>343258</v>
      </c>
      <c r="K64" s="4">
        <f>343258</f>
        <v>343258</v>
      </c>
    </row>
    <row r="65" spans="1:11" s="32" customFormat="1" ht="78.75" x14ac:dyDescent="0.2">
      <c r="A65" s="5">
        <v>45</v>
      </c>
      <c r="B65" s="2" t="s">
        <v>67</v>
      </c>
      <c r="C65" s="22" t="s">
        <v>135</v>
      </c>
      <c r="D65" s="3" t="s">
        <v>174</v>
      </c>
      <c r="E65" s="3"/>
      <c r="F65" s="3"/>
      <c r="G65" s="14" t="s">
        <v>14</v>
      </c>
      <c r="H65" s="14" t="s">
        <v>15</v>
      </c>
      <c r="I65" s="14" t="s">
        <v>323</v>
      </c>
      <c r="J65" s="4">
        <f>134540</f>
        <v>134540</v>
      </c>
      <c r="K65" s="4">
        <f>134540</f>
        <v>134540</v>
      </c>
    </row>
    <row r="66" spans="1:11" s="32" customFormat="1" ht="78.75" x14ac:dyDescent="0.2">
      <c r="A66" s="5">
        <v>46</v>
      </c>
      <c r="B66" s="2" t="s">
        <v>75</v>
      </c>
      <c r="C66" s="22" t="s">
        <v>72</v>
      </c>
      <c r="D66" s="3" t="s">
        <v>195</v>
      </c>
      <c r="E66" s="3"/>
      <c r="F66" s="3"/>
      <c r="G66" s="14" t="s">
        <v>14</v>
      </c>
      <c r="H66" s="14" t="s">
        <v>15</v>
      </c>
      <c r="I66" s="14" t="s">
        <v>322</v>
      </c>
      <c r="J66" s="4">
        <f>500000</f>
        <v>500000</v>
      </c>
      <c r="K66" s="4">
        <f>500000</f>
        <v>500000</v>
      </c>
    </row>
    <row r="67" spans="1:11" s="32" customFormat="1" ht="78.75" x14ac:dyDescent="0.2">
      <c r="A67" s="5">
        <v>47</v>
      </c>
      <c r="B67" s="2" t="s">
        <v>68</v>
      </c>
      <c r="C67" s="22" t="s">
        <v>175</v>
      </c>
      <c r="D67" s="3" t="s">
        <v>194</v>
      </c>
      <c r="E67" s="3"/>
      <c r="F67" s="3"/>
      <c r="G67" s="14" t="s">
        <v>14</v>
      </c>
      <c r="H67" s="14" t="s">
        <v>15</v>
      </c>
      <c r="I67" s="14" t="s">
        <v>16</v>
      </c>
      <c r="J67" s="4">
        <f>8668723.23</f>
        <v>8668723.2300000004</v>
      </c>
      <c r="K67" s="4">
        <f>8668723.23</f>
        <v>8668723.2300000004</v>
      </c>
    </row>
    <row r="68" spans="1:11" s="32" customFormat="1" ht="78.75" x14ac:dyDescent="0.2">
      <c r="A68" s="5">
        <v>48</v>
      </c>
      <c r="B68" s="2" t="s">
        <v>69</v>
      </c>
      <c r="C68" s="22" t="s">
        <v>137</v>
      </c>
      <c r="D68" s="3" t="s">
        <v>176</v>
      </c>
      <c r="E68" s="3" t="s">
        <v>177</v>
      </c>
      <c r="F68" s="3" t="s">
        <v>178</v>
      </c>
      <c r="G68" s="14" t="s">
        <v>14</v>
      </c>
      <c r="H68" s="14" t="s">
        <v>15</v>
      </c>
      <c r="I68" s="14" t="s">
        <v>16</v>
      </c>
      <c r="J68" s="4">
        <f>1599</f>
        <v>1599</v>
      </c>
      <c r="K68" s="4">
        <f>1599</f>
        <v>1599</v>
      </c>
    </row>
    <row r="69" spans="1:11" s="32" customFormat="1" ht="78.75" x14ac:dyDescent="0.2">
      <c r="A69" s="5">
        <v>49</v>
      </c>
      <c r="B69" s="2" t="s">
        <v>70</v>
      </c>
      <c r="C69" s="22" t="s">
        <v>37</v>
      </c>
      <c r="D69" s="3" t="s">
        <v>179</v>
      </c>
      <c r="E69" s="3"/>
      <c r="F69" s="3"/>
      <c r="G69" s="14" t="s">
        <v>14</v>
      </c>
      <c r="H69" s="14" t="s">
        <v>15</v>
      </c>
      <c r="I69" s="14" t="s">
        <v>16</v>
      </c>
      <c r="J69" s="4">
        <f>95500</f>
        <v>95500</v>
      </c>
      <c r="K69" s="4">
        <f>95500</f>
        <v>95500</v>
      </c>
    </row>
    <row r="70" spans="1:11" s="32" customFormat="1" ht="78.75" x14ac:dyDescent="0.2">
      <c r="A70" s="36">
        <v>50</v>
      </c>
      <c r="B70" s="13" t="s">
        <v>71</v>
      </c>
      <c r="C70" s="22" t="s">
        <v>72</v>
      </c>
      <c r="D70" s="13" t="s">
        <v>71</v>
      </c>
      <c r="E70" s="8"/>
      <c r="F70" s="8"/>
      <c r="G70" s="14" t="s">
        <v>14</v>
      </c>
      <c r="H70" s="14" t="s">
        <v>15</v>
      </c>
      <c r="I70" s="14" t="s">
        <v>16</v>
      </c>
      <c r="J70" s="73">
        <f>55798.66</f>
        <v>55798.66</v>
      </c>
      <c r="K70" s="73">
        <f>55798.66</f>
        <v>55798.66</v>
      </c>
    </row>
    <row r="71" spans="1:11" s="32" customFormat="1" ht="78.75" x14ac:dyDescent="0.2">
      <c r="A71" s="70">
        <v>51</v>
      </c>
      <c r="B71" s="75" t="s">
        <v>318</v>
      </c>
      <c r="C71" s="22" t="s">
        <v>37</v>
      </c>
      <c r="D71" s="66" t="s">
        <v>318</v>
      </c>
      <c r="E71" s="66" t="s">
        <v>306</v>
      </c>
      <c r="F71" s="66"/>
      <c r="G71" s="14" t="s">
        <v>14</v>
      </c>
      <c r="H71" s="14" t="s">
        <v>15</v>
      </c>
      <c r="I71" s="14" t="s">
        <v>16</v>
      </c>
      <c r="J71" s="74">
        <v>5849.37</v>
      </c>
      <c r="K71" s="74">
        <v>5849.37</v>
      </c>
    </row>
    <row r="72" spans="1:11" s="32" customFormat="1" ht="78.75" x14ac:dyDescent="0.2">
      <c r="A72" s="70">
        <v>52</v>
      </c>
      <c r="B72" s="75" t="s">
        <v>295</v>
      </c>
      <c r="C72" s="22" t="s">
        <v>73</v>
      </c>
      <c r="D72" s="66" t="s">
        <v>295</v>
      </c>
      <c r="E72" s="66" t="s">
        <v>311</v>
      </c>
      <c r="F72" s="66"/>
      <c r="G72" s="14" t="s">
        <v>14</v>
      </c>
      <c r="H72" s="14" t="s">
        <v>15</v>
      </c>
      <c r="I72" s="14" t="s">
        <v>16</v>
      </c>
      <c r="J72" s="74">
        <v>18645.3</v>
      </c>
      <c r="K72" s="74">
        <v>18645.3</v>
      </c>
    </row>
    <row r="73" spans="1:11" s="32" customFormat="1" ht="78.75" x14ac:dyDescent="0.2">
      <c r="A73" s="70">
        <v>53</v>
      </c>
      <c r="B73" s="75" t="s">
        <v>297</v>
      </c>
      <c r="C73" s="22" t="s">
        <v>142</v>
      </c>
      <c r="D73" s="66" t="s">
        <v>297</v>
      </c>
      <c r="E73" s="66" t="s">
        <v>308</v>
      </c>
      <c r="F73" s="66"/>
      <c r="G73" s="14" t="s">
        <v>14</v>
      </c>
      <c r="H73" s="14" t="s">
        <v>15</v>
      </c>
      <c r="I73" s="14" t="s">
        <v>16</v>
      </c>
      <c r="J73" s="74">
        <v>2807.8</v>
      </c>
      <c r="K73" s="74">
        <v>2807.8</v>
      </c>
    </row>
    <row r="74" spans="1:11" s="32" customFormat="1" ht="78.75" x14ac:dyDescent="0.2">
      <c r="A74" s="70">
        <v>54</v>
      </c>
      <c r="B74" s="75" t="s">
        <v>299</v>
      </c>
      <c r="C74" s="22" t="s">
        <v>138</v>
      </c>
      <c r="D74" s="66" t="s">
        <v>299</v>
      </c>
      <c r="E74" s="66" t="s">
        <v>312</v>
      </c>
      <c r="F74" s="66"/>
      <c r="G74" s="14" t="s">
        <v>14</v>
      </c>
      <c r="H74" s="14" t="s">
        <v>15</v>
      </c>
      <c r="I74" s="14" t="s">
        <v>16</v>
      </c>
      <c r="J74" s="74">
        <v>5849.37</v>
      </c>
      <c r="K74" s="74">
        <v>5849.37</v>
      </c>
    </row>
    <row r="75" spans="1:11" s="32" customFormat="1" ht="78.75" x14ac:dyDescent="0.2">
      <c r="A75" s="70">
        <v>55</v>
      </c>
      <c r="B75" s="75" t="s">
        <v>301</v>
      </c>
      <c r="C75" s="22" t="s">
        <v>72</v>
      </c>
      <c r="D75" s="66" t="s">
        <v>301</v>
      </c>
      <c r="E75" s="66" t="s">
        <v>314</v>
      </c>
      <c r="F75" s="66"/>
      <c r="G75" s="14" t="s">
        <v>14</v>
      </c>
      <c r="H75" s="14" t="s">
        <v>15</v>
      </c>
      <c r="I75" s="14" t="s">
        <v>16</v>
      </c>
      <c r="J75" s="74">
        <v>37290.589999999997</v>
      </c>
      <c r="K75" s="74">
        <v>37290.589999999997</v>
      </c>
    </row>
    <row r="76" spans="1:11" s="32" customFormat="1" ht="78.75" x14ac:dyDescent="0.2">
      <c r="A76" s="70">
        <v>56</v>
      </c>
      <c r="B76" s="76" t="s">
        <v>303</v>
      </c>
      <c r="C76" s="22" t="s">
        <v>72</v>
      </c>
      <c r="D76" s="66" t="s">
        <v>303</v>
      </c>
      <c r="E76" s="66" t="s">
        <v>315</v>
      </c>
      <c r="F76" s="66"/>
      <c r="G76" s="14" t="s">
        <v>14</v>
      </c>
      <c r="H76" s="14" t="s">
        <v>15</v>
      </c>
      <c r="I76" s="14" t="s">
        <v>16</v>
      </c>
      <c r="J76" s="74">
        <v>46613.24</v>
      </c>
      <c r="K76" s="74">
        <v>46613.24</v>
      </c>
    </row>
    <row r="77" spans="1:11" s="32" customFormat="1" ht="79.5" thickBot="1" x14ac:dyDescent="0.25">
      <c r="A77" s="5">
        <v>57</v>
      </c>
      <c r="B77" s="76" t="s">
        <v>305</v>
      </c>
      <c r="C77" s="22" t="s">
        <v>135</v>
      </c>
      <c r="D77" s="71" t="s">
        <v>305</v>
      </c>
      <c r="E77" s="66" t="s">
        <v>316</v>
      </c>
      <c r="F77" s="71"/>
      <c r="G77" s="14" t="s">
        <v>14</v>
      </c>
      <c r="H77" s="14" t="s">
        <v>15</v>
      </c>
      <c r="I77" s="14" t="s">
        <v>16</v>
      </c>
      <c r="J77" s="72">
        <v>4679.5</v>
      </c>
      <c r="K77" s="72">
        <v>4679.5</v>
      </c>
    </row>
    <row r="78" spans="1:11" s="32" customFormat="1" ht="11.25" x14ac:dyDescent="0.2">
      <c r="A78" s="79" t="s">
        <v>76</v>
      </c>
      <c r="B78" s="80"/>
      <c r="C78" s="80"/>
      <c r="D78" s="80"/>
      <c r="E78" s="80"/>
      <c r="F78" s="80"/>
      <c r="G78" s="80"/>
      <c r="H78" s="80"/>
      <c r="I78" s="81"/>
      <c r="J78" s="24">
        <f>SUM(J21:J77)</f>
        <v>170862617.28999999</v>
      </c>
      <c r="K78" s="24">
        <f>SUM(K21:K77)</f>
        <v>170862617.28999999</v>
      </c>
    </row>
    <row r="79" spans="1:11" s="32" customFormat="1" ht="11.25" x14ac:dyDescent="0.2">
      <c r="A79" s="82" t="s">
        <v>77</v>
      </c>
      <c r="B79" s="83"/>
      <c r="C79" s="83"/>
      <c r="D79" s="83"/>
      <c r="E79" s="83"/>
      <c r="F79" s="83"/>
      <c r="G79" s="83"/>
      <c r="H79" s="83"/>
      <c r="I79" s="84"/>
      <c r="J79" s="26">
        <v>175065195.27000001</v>
      </c>
      <c r="K79" s="56">
        <f>K78+K19</f>
        <v>173946099.84999999</v>
      </c>
    </row>
    <row r="80" spans="1:11" s="32" customFormat="1" ht="11.2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s="32" customFormat="1" ht="11.2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s="32" customFormat="1" ht="11.2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s="32" customFormat="1" ht="11.2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s="32" customFormat="1" ht="11.2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s="32" customFormat="1" ht="11.2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s="32" customFormat="1" ht="11.2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s="32" customFormat="1" ht="11.2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s="32" customFormat="1" ht="11.2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s="32" customFormat="1" ht="11.2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s="32" customFormat="1" ht="11.2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s="32" customFormat="1" ht="11.2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s="32" customFormat="1" ht="11.2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s="32" customFormat="1" ht="11.2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s="32" customFormat="1" ht="11.2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s="32" customFormat="1" ht="11.2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s="32" customFormat="1" ht="11.2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s="32" customFormat="1" ht="11.2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s="32" customFormat="1" ht="11.2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s="32" customFormat="1" ht="11.2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s="32" customFormat="1" ht="11.2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</sheetData>
  <mergeCells count="5">
    <mergeCell ref="A78:I78"/>
    <mergeCell ref="A79:I79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32" zoomScale="80" zoomScaleNormal="80" workbookViewId="0">
      <selection activeCell="B33" sqref="B33:I44"/>
    </sheetView>
  </sheetViews>
  <sheetFormatPr defaultRowHeight="15" x14ac:dyDescent="0.25"/>
  <cols>
    <col min="1" max="1" width="6.140625" customWidth="1"/>
    <col min="2" max="2" width="22.42578125" style="43" customWidth="1"/>
    <col min="3" max="3" width="12.42578125" style="43" customWidth="1"/>
    <col min="4" max="4" width="25.42578125" style="43" customWidth="1"/>
    <col min="5" max="5" width="14.7109375" style="43" customWidth="1"/>
    <col min="6" max="6" width="14.28515625" style="43" customWidth="1"/>
    <col min="7" max="7" width="20.28515625" style="43" customWidth="1"/>
    <col min="8" max="8" width="13.28515625" style="43" customWidth="1"/>
    <col min="9" max="9" width="13.5703125" style="43" customWidth="1"/>
  </cols>
  <sheetData>
    <row r="1" spans="1:9" x14ac:dyDescent="0.25">
      <c r="A1" s="30"/>
      <c r="B1" s="16"/>
      <c r="C1" s="16"/>
      <c r="D1" s="16"/>
      <c r="E1" s="16"/>
      <c r="F1" s="42" t="s">
        <v>196</v>
      </c>
      <c r="G1" s="16"/>
      <c r="H1" s="16"/>
      <c r="I1" s="16"/>
    </row>
    <row r="2" spans="1:9" ht="73.5" x14ac:dyDescent="0.25">
      <c r="A2" s="40" t="s">
        <v>2</v>
      </c>
      <c r="B2" s="40" t="s">
        <v>198</v>
      </c>
      <c r="C2" s="40" t="s">
        <v>197</v>
      </c>
      <c r="D2" s="40" t="s">
        <v>199</v>
      </c>
      <c r="E2" s="40" t="s">
        <v>17</v>
      </c>
      <c r="F2" s="40" t="s">
        <v>18</v>
      </c>
      <c r="G2" s="40" t="s">
        <v>8</v>
      </c>
      <c r="H2" s="40" t="s">
        <v>9</v>
      </c>
      <c r="I2" s="40" t="s">
        <v>10</v>
      </c>
    </row>
    <row r="3" spans="1:9" x14ac:dyDescent="0.25">
      <c r="A3" s="85" t="s">
        <v>277</v>
      </c>
      <c r="B3" s="94"/>
      <c r="C3" s="94"/>
      <c r="D3" s="94"/>
      <c r="E3" s="94"/>
      <c r="F3" s="94"/>
      <c r="G3" s="94"/>
      <c r="H3" s="94"/>
      <c r="I3" s="95"/>
    </row>
    <row r="4" spans="1:9" ht="102" x14ac:dyDescent="0.25">
      <c r="A4" s="1">
        <v>1</v>
      </c>
      <c r="B4" s="1" t="s">
        <v>204</v>
      </c>
      <c r="C4" s="14" t="s">
        <v>205</v>
      </c>
      <c r="D4" s="1" t="s">
        <v>206</v>
      </c>
      <c r="E4" s="1">
        <v>504333.33</v>
      </c>
      <c r="F4" s="1">
        <v>24016.32</v>
      </c>
      <c r="G4" s="14" t="s">
        <v>14</v>
      </c>
      <c r="H4" s="14" t="s">
        <v>15</v>
      </c>
      <c r="I4" s="14" t="s">
        <v>16</v>
      </c>
    </row>
    <row r="5" spans="1:9" ht="57" x14ac:dyDescent="0.25">
      <c r="A5" s="33">
        <v>2</v>
      </c>
      <c r="B5" s="14" t="s">
        <v>207</v>
      </c>
      <c r="C5" s="14" t="s">
        <v>208</v>
      </c>
      <c r="D5" s="15" t="s">
        <v>209</v>
      </c>
      <c r="E5" s="14">
        <v>131742.56</v>
      </c>
      <c r="F5" s="14"/>
      <c r="G5" s="14" t="s">
        <v>14</v>
      </c>
      <c r="H5" s="14" t="s">
        <v>15</v>
      </c>
      <c r="I5" s="14" t="s">
        <v>16</v>
      </c>
    </row>
    <row r="6" spans="1:9" ht="90.75" x14ac:dyDescent="0.25">
      <c r="A6" s="33">
        <v>3</v>
      </c>
      <c r="B6" s="14" t="s">
        <v>210</v>
      </c>
      <c r="C6" s="14" t="s">
        <v>213</v>
      </c>
      <c r="D6" s="14" t="s">
        <v>211</v>
      </c>
      <c r="E6" s="14">
        <v>98981.7</v>
      </c>
      <c r="F6" s="14"/>
      <c r="G6" s="14" t="s">
        <v>14</v>
      </c>
      <c r="H6" s="14" t="s">
        <v>15</v>
      </c>
      <c r="I6" s="14" t="s">
        <v>16</v>
      </c>
    </row>
    <row r="7" spans="1:9" ht="90.75" x14ac:dyDescent="0.25">
      <c r="A7" s="33">
        <v>4</v>
      </c>
      <c r="B7" s="14" t="s">
        <v>210</v>
      </c>
      <c r="C7" s="14" t="s">
        <v>214</v>
      </c>
      <c r="D7" s="14" t="s">
        <v>212</v>
      </c>
      <c r="E7" s="14">
        <v>69500</v>
      </c>
      <c r="F7" s="14">
        <v>17270.75</v>
      </c>
      <c r="G7" s="14" t="s">
        <v>14</v>
      </c>
      <c r="H7" s="14"/>
      <c r="I7" s="14" t="s">
        <v>16</v>
      </c>
    </row>
    <row r="8" spans="1:9" ht="57" x14ac:dyDescent="0.25">
      <c r="A8" s="33">
        <v>5</v>
      </c>
      <c r="B8" s="14" t="s">
        <v>215</v>
      </c>
      <c r="C8" s="14" t="s">
        <v>217</v>
      </c>
      <c r="D8" s="14" t="s">
        <v>216</v>
      </c>
      <c r="E8" s="14">
        <v>122000</v>
      </c>
      <c r="F8" s="14">
        <v>11082.06</v>
      </c>
      <c r="G8" s="14" t="s">
        <v>14</v>
      </c>
      <c r="H8" s="14" t="s">
        <v>15</v>
      </c>
      <c r="I8" s="14" t="s">
        <v>16</v>
      </c>
    </row>
    <row r="9" spans="1:9" ht="57" x14ac:dyDescent="0.25">
      <c r="A9" s="33">
        <v>6</v>
      </c>
      <c r="B9" s="14" t="s">
        <v>218</v>
      </c>
      <c r="C9" s="14" t="s">
        <v>220</v>
      </c>
      <c r="D9" s="14" t="s">
        <v>219</v>
      </c>
      <c r="E9" s="14">
        <v>119500</v>
      </c>
      <c r="F9" s="14"/>
      <c r="G9" s="14" t="s">
        <v>14</v>
      </c>
      <c r="H9" s="14" t="s">
        <v>15</v>
      </c>
      <c r="I9" s="14" t="s">
        <v>16</v>
      </c>
    </row>
    <row r="10" spans="1:9" ht="57" x14ac:dyDescent="0.25">
      <c r="A10" s="33">
        <v>7</v>
      </c>
      <c r="B10" s="14" t="s">
        <v>221</v>
      </c>
      <c r="C10" s="14" t="s">
        <v>223</v>
      </c>
      <c r="D10" s="14" t="s">
        <v>222</v>
      </c>
      <c r="E10" s="14">
        <v>77555</v>
      </c>
      <c r="F10" s="14">
        <v>3693.4</v>
      </c>
      <c r="G10" s="14" t="s">
        <v>14</v>
      </c>
      <c r="H10" s="14" t="s">
        <v>15</v>
      </c>
      <c r="I10" s="14" t="s">
        <v>16</v>
      </c>
    </row>
    <row r="11" spans="1:9" ht="57" x14ac:dyDescent="0.25">
      <c r="A11" s="33">
        <v>8</v>
      </c>
      <c r="B11" s="14" t="s">
        <v>224</v>
      </c>
      <c r="C11" s="14" t="s">
        <v>225</v>
      </c>
      <c r="D11" s="14" t="s">
        <v>226</v>
      </c>
      <c r="E11" s="14">
        <v>99900</v>
      </c>
      <c r="F11" s="14"/>
      <c r="G11" s="14" t="s">
        <v>14</v>
      </c>
      <c r="H11" s="14" t="s">
        <v>15</v>
      </c>
      <c r="I11" s="14" t="s">
        <v>16</v>
      </c>
    </row>
    <row r="12" spans="1:9" ht="57" x14ac:dyDescent="0.25">
      <c r="A12" s="33">
        <v>9</v>
      </c>
      <c r="B12" s="14" t="s">
        <v>227</v>
      </c>
      <c r="C12" s="14" t="s">
        <v>228</v>
      </c>
      <c r="D12" s="14" t="s">
        <v>229</v>
      </c>
      <c r="E12" s="14">
        <v>55900</v>
      </c>
      <c r="F12" s="14"/>
      <c r="G12" s="14" t="s">
        <v>14</v>
      </c>
      <c r="H12" s="14" t="s">
        <v>15</v>
      </c>
      <c r="I12" s="14" t="s">
        <v>16</v>
      </c>
    </row>
    <row r="13" spans="1:9" s="41" customFormat="1" x14ac:dyDescent="0.25">
      <c r="A13" s="91" t="s">
        <v>230</v>
      </c>
      <c r="B13" s="92"/>
      <c r="C13" s="92"/>
      <c r="D13" s="93"/>
      <c r="E13" s="20">
        <f>SUM(E4:E12)</f>
        <v>1279412.5899999999</v>
      </c>
      <c r="F13" s="20">
        <f>SUM(F4:F12)</f>
        <v>56062.53</v>
      </c>
      <c r="G13" s="20"/>
      <c r="H13" s="20"/>
      <c r="I13" s="20"/>
    </row>
    <row r="14" spans="1:9" s="41" customFormat="1" x14ac:dyDescent="0.25">
      <c r="A14" s="33"/>
      <c r="B14" s="51"/>
      <c r="C14" s="14"/>
      <c r="D14" s="14"/>
      <c r="E14" s="44"/>
      <c r="F14" s="14"/>
      <c r="G14" s="14"/>
      <c r="H14" s="14"/>
      <c r="I14" s="14"/>
    </row>
    <row r="15" spans="1:9" s="41" customFormat="1" x14ac:dyDescent="0.25">
      <c r="A15" s="82" t="s">
        <v>200</v>
      </c>
      <c r="B15" s="96"/>
      <c r="C15" s="96"/>
      <c r="D15" s="96"/>
      <c r="E15" s="96"/>
      <c r="F15" s="96"/>
      <c r="G15" s="96"/>
      <c r="H15" s="96"/>
      <c r="I15" s="97"/>
    </row>
    <row r="16" spans="1:9" s="41" customFormat="1" ht="178.5" x14ac:dyDescent="0.25">
      <c r="A16" s="50">
        <v>1</v>
      </c>
      <c r="B16" s="48" t="s">
        <v>231</v>
      </c>
      <c r="C16" s="48" t="s">
        <v>245</v>
      </c>
      <c r="D16" s="48" t="s">
        <v>261</v>
      </c>
      <c r="E16" s="48">
        <v>575797.11</v>
      </c>
      <c r="F16" s="48"/>
      <c r="G16" s="22" t="s">
        <v>14</v>
      </c>
      <c r="H16" s="22" t="s">
        <v>15</v>
      </c>
      <c r="I16" s="22" t="s">
        <v>16</v>
      </c>
    </row>
    <row r="17" spans="1:9" s="41" customFormat="1" ht="57" x14ac:dyDescent="0.25">
      <c r="A17" s="1">
        <v>2</v>
      </c>
      <c r="B17" s="45" t="s">
        <v>232</v>
      </c>
      <c r="C17" s="45" t="s">
        <v>246</v>
      </c>
      <c r="D17" s="45" t="s">
        <v>262</v>
      </c>
      <c r="E17" s="45">
        <v>86060</v>
      </c>
      <c r="F17" s="45"/>
      <c r="G17" s="14" t="s">
        <v>14</v>
      </c>
      <c r="H17" s="14" t="s">
        <v>15</v>
      </c>
      <c r="I17" s="14" t="s">
        <v>16</v>
      </c>
    </row>
    <row r="18" spans="1:9" s="41" customFormat="1" ht="63" x14ac:dyDescent="0.25">
      <c r="A18" s="1">
        <v>3</v>
      </c>
      <c r="B18" s="45" t="s">
        <v>233</v>
      </c>
      <c r="C18" s="45" t="s">
        <v>247</v>
      </c>
      <c r="D18" s="45" t="s">
        <v>263</v>
      </c>
      <c r="E18" s="45">
        <v>67800</v>
      </c>
      <c r="F18" s="45"/>
      <c r="G18" s="14" t="s">
        <v>14</v>
      </c>
      <c r="H18" s="14" t="s">
        <v>15</v>
      </c>
      <c r="I18" s="14" t="s">
        <v>16</v>
      </c>
    </row>
    <row r="19" spans="1:9" s="41" customFormat="1" ht="57" x14ac:dyDescent="0.25">
      <c r="A19" s="1">
        <v>4</v>
      </c>
      <c r="B19" s="45" t="s">
        <v>215</v>
      </c>
      <c r="C19" s="45" t="s">
        <v>248</v>
      </c>
      <c r="D19" s="45" t="s">
        <v>264</v>
      </c>
      <c r="E19" s="45">
        <v>55900</v>
      </c>
      <c r="F19" s="45"/>
      <c r="G19" s="14" t="s">
        <v>14</v>
      </c>
      <c r="H19" s="14" t="s">
        <v>15</v>
      </c>
      <c r="I19" s="14" t="s">
        <v>16</v>
      </c>
    </row>
    <row r="20" spans="1:9" s="41" customFormat="1" ht="57" x14ac:dyDescent="0.25">
      <c r="A20" s="1">
        <v>5</v>
      </c>
      <c r="B20" s="45" t="s">
        <v>215</v>
      </c>
      <c r="C20" s="45" t="s">
        <v>249</v>
      </c>
      <c r="D20" s="45" t="s">
        <v>265</v>
      </c>
      <c r="E20" s="45">
        <v>55900</v>
      </c>
      <c r="F20" s="45"/>
      <c r="G20" s="14" t="s">
        <v>14</v>
      </c>
      <c r="H20" s="14" t="s">
        <v>15</v>
      </c>
      <c r="I20" s="14" t="s">
        <v>16</v>
      </c>
    </row>
    <row r="21" spans="1:9" ht="57" x14ac:dyDescent="0.25">
      <c r="A21" s="1">
        <v>6</v>
      </c>
      <c r="B21" s="45" t="s">
        <v>234</v>
      </c>
      <c r="C21" s="45" t="s">
        <v>250</v>
      </c>
      <c r="D21" s="45" t="s">
        <v>266</v>
      </c>
      <c r="E21" s="45">
        <v>98750</v>
      </c>
      <c r="F21" s="45"/>
      <c r="G21" s="14" t="s">
        <v>14</v>
      </c>
      <c r="H21" s="14" t="s">
        <v>15</v>
      </c>
      <c r="I21" s="14" t="s">
        <v>16</v>
      </c>
    </row>
    <row r="22" spans="1:9" ht="57" x14ac:dyDescent="0.25">
      <c r="A22" s="1">
        <v>7</v>
      </c>
      <c r="B22" s="45" t="s">
        <v>235</v>
      </c>
      <c r="C22" s="45" t="s">
        <v>251</v>
      </c>
      <c r="D22" s="45" t="s">
        <v>236</v>
      </c>
      <c r="E22" s="45">
        <v>122000</v>
      </c>
      <c r="F22" s="45"/>
      <c r="G22" s="14" t="s">
        <v>14</v>
      </c>
      <c r="H22" s="14" t="s">
        <v>15</v>
      </c>
      <c r="I22" s="14" t="s">
        <v>16</v>
      </c>
    </row>
    <row r="23" spans="1:9" ht="57" x14ac:dyDescent="0.25">
      <c r="A23" s="1">
        <v>8</v>
      </c>
      <c r="B23" s="45" t="s">
        <v>236</v>
      </c>
      <c r="C23" s="47" t="s">
        <v>252</v>
      </c>
      <c r="D23" s="47" t="s">
        <v>235</v>
      </c>
      <c r="E23" s="47">
        <v>53411</v>
      </c>
      <c r="F23" s="47"/>
      <c r="G23" s="14" t="s">
        <v>14</v>
      </c>
      <c r="H23" s="14" t="s">
        <v>15</v>
      </c>
      <c r="I23" s="14" t="s">
        <v>16</v>
      </c>
    </row>
    <row r="24" spans="1:9" ht="57" x14ac:dyDescent="0.25">
      <c r="A24" s="1">
        <v>9</v>
      </c>
      <c r="B24" s="46" t="s">
        <v>237</v>
      </c>
      <c r="C24" s="49" t="s">
        <v>253</v>
      </c>
      <c r="D24" s="49" t="s">
        <v>267</v>
      </c>
      <c r="E24" s="49">
        <v>51000</v>
      </c>
      <c r="F24" s="49"/>
      <c r="G24" s="14" t="s">
        <v>14</v>
      </c>
      <c r="H24" s="14" t="s">
        <v>15</v>
      </c>
      <c r="I24" s="14" t="s">
        <v>16</v>
      </c>
    </row>
    <row r="25" spans="1:9" ht="63" x14ac:dyDescent="0.25">
      <c r="A25" s="1">
        <v>10</v>
      </c>
      <c r="B25" s="45" t="s">
        <v>238</v>
      </c>
      <c r="C25" s="45" t="s">
        <v>254</v>
      </c>
      <c r="D25" s="45" t="s">
        <v>268</v>
      </c>
      <c r="E25" s="45">
        <v>51703</v>
      </c>
      <c r="F25" s="45"/>
      <c r="G25" s="14" t="s">
        <v>14</v>
      </c>
      <c r="H25" s="14" t="s">
        <v>15</v>
      </c>
      <c r="I25" s="14" t="s">
        <v>16</v>
      </c>
    </row>
    <row r="26" spans="1:9" ht="57" x14ac:dyDescent="0.25">
      <c r="A26" s="1">
        <v>11</v>
      </c>
      <c r="B26" s="45" t="s">
        <v>239</v>
      </c>
      <c r="C26" s="45">
        <v>10010104066</v>
      </c>
      <c r="D26" s="45" t="s">
        <v>269</v>
      </c>
      <c r="E26" s="45">
        <v>57500</v>
      </c>
      <c r="F26" s="45"/>
      <c r="G26" s="14" t="s">
        <v>14</v>
      </c>
      <c r="H26" s="14" t="s">
        <v>15</v>
      </c>
      <c r="I26" s="14" t="s">
        <v>16</v>
      </c>
    </row>
    <row r="27" spans="1:9" ht="63" x14ac:dyDescent="0.25">
      <c r="A27" s="1">
        <v>12</v>
      </c>
      <c r="B27" s="45" t="s">
        <v>240</v>
      </c>
      <c r="C27" s="45" t="s">
        <v>255</v>
      </c>
      <c r="D27" s="45" t="s">
        <v>270</v>
      </c>
      <c r="E27" s="45">
        <v>77970</v>
      </c>
      <c r="F27" s="45"/>
      <c r="G27" s="14" t="s">
        <v>14</v>
      </c>
      <c r="H27" s="14" t="s">
        <v>15</v>
      </c>
      <c r="I27" s="14" t="s">
        <v>16</v>
      </c>
    </row>
    <row r="28" spans="1:9" ht="57" x14ac:dyDescent="0.25">
      <c r="A28" s="1">
        <v>13</v>
      </c>
      <c r="B28" s="45" t="s">
        <v>271</v>
      </c>
      <c r="C28" s="45" t="s">
        <v>256</v>
      </c>
      <c r="D28" s="45" t="s">
        <v>272</v>
      </c>
      <c r="E28" s="45">
        <v>87596.24</v>
      </c>
      <c r="F28" s="45"/>
      <c r="G28" s="14" t="s">
        <v>14</v>
      </c>
      <c r="H28" s="14" t="s">
        <v>15</v>
      </c>
      <c r="I28" s="14" t="s">
        <v>16</v>
      </c>
    </row>
    <row r="29" spans="1:9" ht="73.5" x14ac:dyDescent="0.25">
      <c r="A29" s="1">
        <v>14</v>
      </c>
      <c r="B29" s="45" t="s">
        <v>241</v>
      </c>
      <c r="C29" s="45" t="s">
        <v>257</v>
      </c>
      <c r="D29" s="45" t="s">
        <v>273</v>
      </c>
      <c r="E29" s="45">
        <v>61988</v>
      </c>
      <c r="F29" s="45"/>
      <c r="G29" s="14" t="s">
        <v>14</v>
      </c>
      <c r="H29" s="14" t="s">
        <v>15</v>
      </c>
      <c r="I29" s="14" t="s">
        <v>16</v>
      </c>
    </row>
    <row r="30" spans="1:9" ht="126" x14ac:dyDescent="0.25">
      <c r="A30" s="1">
        <v>15</v>
      </c>
      <c r="B30" s="45" t="s">
        <v>242</v>
      </c>
      <c r="C30" s="45" t="s">
        <v>258</v>
      </c>
      <c r="D30" s="45" t="s">
        <v>274</v>
      </c>
      <c r="E30" s="45">
        <v>615000</v>
      </c>
      <c r="F30" s="45"/>
      <c r="G30" s="14" t="s">
        <v>14</v>
      </c>
      <c r="H30" s="14" t="s">
        <v>15</v>
      </c>
      <c r="I30" s="14" t="s">
        <v>16</v>
      </c>
    </row>
    <row r="31" spans="1:9" ht="115.5" x14ac:dyDescent="0.25">
      <c r="A31" s="1">
        <v>16</v>
      </c>
      <c r="B31" s="45" t="s">
        <v>243</v>
      </c>
      <c r="C31" s="45" t="s">
        <v>259</v>
      </c>
      <c r="D31" s="45" t="s">
        <v>275</v>
      </c>
      <c r="E31" s="45">
        <v>145000</v>
      </c>
      <c r="F31" s="45"/>
      <c r="G31" s="14" t="s">
        <v>14</v>
      </c>
      <c r="H31" s="14" t="s">
        <v>15</v>
      </c>
      <c r="I31" s="14" t="s">
        <v>16</v>
      </c>
    </row>
    <row r="32" spans="1:9" ht="105" x14ac:dyDescent="0.25">
      <c r="A32" s="21">
        <v>17</v>
      </c>
      <c r="B32" s="47" t="s">
        <v>244</v>
      </c>
      <c r="C32" s="47" t="s">
        <v>260</v>
      </c>
      <c r="D32" s="47" t="s">
        <v>276</v>
      </c>
      <c r="E32" s="47">
        <v>824046</v>
      </c>
      <c r="F32" s="47"/>
      <c r="G32" s="20" t="s">
        <v>14</v>
      </c>
      <c r="H32" s="20" t="s">
        <v>15</v>
      </c>
      <c r="I32" s="20" t="s">
        <v>16</v>
      </c>
    </row>
    <row r="33" spans="1:13" ht="36" customHeight="1" x14ac:dyDescent="0.25">
      <c r="A33" s="1">
        <v>18</v>
      </c>
      <c r="B33" s="1" t="s">
        <v>328</v>
      </c>
      <c r="C33" s="8" t="s">
        <v>329</v>
      </c>
      <c r="D33" s="1" t="s">
        <v>330</v>
      </c>
      <c r="E33" s="62">
        <v>26400</v>
      </c>
      <c r="F33" s="1"/>
      <c r="G33" s="20" t="s">
        <v>14</v>
      </c>
      <c r="H33" s="20" t="s">
        <v>15</v>
      </c>
      <c r="I33" s="20" t="s">
        <v>16</v>
      </c>
      <c r="M33" s="20">
        <f>SUM(M16:N32)</f>
        <v>0</v>
      </c>
    </row>
    <row r="34" spans="1:13" ht="57" x14ac:dyDescent="0.25">
      <c r="A34" s="77">
        <v>19</v>
      </c>
      <c r="B34" s="1" t="s">
        <v>331</v>
      </c>
      <c r="C34" s="1" t="s">
        <v>332</v>
      </c>
      <c r="D34" s="1" t="s">
        <v>333</v>
      </c>
      <c r="E34" s="76">
        <v>14853</v>
      </c>
      <c r="F34" s="1"/>
      <c r="G34" s="20" t="s">
        <v>14</v>
      </c>
      <c r="H34" s="20" t="s">
        <v>15</v>
      </c>
      <c r="I34" s="20" t="s">
        <v>16</v>
      </c>
    </row>
    <row r="35" spans="1:13" ht="57" x14ac:dyDescent="0.25">
      <c r="A35" s="77">
        <v>20</v>
      </c>
      <c r="B35" s="1" t="s">
        <v>334</v>
      </c>
      <c r="C35" s="1" t="s">
        <v>335</v>
      </c>
      <c r="D35" s="1" t="s">
        <v>333</v>
      </c>
      <c r="E35" s="76">
        <v>45000</v>
      </c>
      <c r="F35" s="1"/>
      <c r="G35" s="20" t="s">
        <v>14</v>
      </c>
      <c r="H35" s="20" t="s">
        <v>15</v>
      </c>
      <c r="I35" s="20" t="s">
        <v>16</v>
      </c>
    </row>
    <row r="36" spans="1:13" ht="57" x14ac:dyDescent="0.25">
      <c r="A36" s="77">
        <v>21</v>
      </c>
      <c r="B36" s="1" t="s">
        <v>336</v>
      </c>
      <c r="C36" s="1" t="s">
        <v>337</v>
      </c>
      <c r="D36" s="1" t="s">
        <v>333</v>
      </c>
      <c r="E36" s="76">
        <v>23450</v>
      </c>
      <c r="F36" s="1"/>
      <c r="G36" s="20" t="s">
        <v>14</v>
      </c>
      <c r="H36" s="20" t="s">
        <v>15</v>
      </c>
      <c r="I36" s="20" t="s">
        <v>16</v>
      </c>
    </row>
    <row r="37" spans="1:13" ht="57" x14ac:dyDescent="0.25">
      <c r="A37" s="77">
        <v>22</v>
      </c>
      <c r="B37" s="1" t="s">
        <v>338</v>
      </c>
      <c r="C37" s="1" t="s">
        <v>339</v>
      </c>
      <c r="D37" s="1" t="s">
        <v>333</v>
      </c>
      <c r="E37" s="76">
        <v>14853</v>
      </c>
      <c r="F37" s="1"/>
      <c r="G37" s="20" t="s">
        <v>14</v>
      </c>
      <c r="H37" s="20" t="s">
        <v>15</v>
      </c>
      <c r="I37" s="20" t="s">
        <v>16</v>
      </c>
    </row>
    <row r="38" spans="1:13" ht="57" x14ac:dyDescent="0.25">
      <c r="A38" s="77">
        <v>23</v>
      </c>
      <c r="B38" s="1" t="s">
        <v>340</v>
      </c>
      <c r="C38" s="1" t="s">
        <v>341</v>
      </c>
      <c r="D38" s="1" t="s">
        <v>333</v>
      </c>
      <c r="E38" s="76">
        <v>29706</v>
      </c>
      <c r="F38" s="1"/>
      <c r="G38" s="20" t="s">
        <v>14</v>
      </c>
      <c r="H38" s="20" t="s">
        <v>15</v>
      </c>
      <c r="I38" s="20" t="s">
        <v>16</v>
      </c>
    </row>
    <row r="39" spans="1:13" ht="90.75" x14ac:dyDescent="0.25">
      <c r="A39" s="77">
        <v>24</v>
      </c>
      <c r="B39" s="1" t="s">
        <v>342</v>
      </c>
      <c r="C39" s="1" t="s">
        <v>343</v>
      </c>
      <c r="D39" s="1" t="s">
        <v>344</v>
      </c>
      <c r="E39" s="76">
        <v>36350</v>
      </c>
      <c r="F39" s="1"/>
      <c r="G39" s="20" t="s">
        <v>14</v>
      </c>
      <c r="H39" s="20" t="s">
        <v>15</v>
      </c>
      <c r="I39" s="20" t="s">
        <v>16</v>
      </c>
    </row>
    <row r="40" spans="1:13" ht="90.75" x14ac:dyDescent="0.25">
      <c r="A40" s="77">
        <v>25</v>
      </c>
      <c r="B40" s="1" t="s">
        <v>345</v>
      </c>
      <c r="C40" s="1" t="s">
        <v>346</v>
      </c>
      <c r="D40" s="1" t="s">
        <v>344</v>
      </c>
      <c r="E40" s="76">
        <v>49800</v>
      </c>
      <c r="F40" s="1"/>
      <c r="G40" s="20" t="s">
        <v>14</v>
      </c>
      <c r="H40" s="20" t="s">
        <v>15</v>
      </c>
      <c r="I40" s="20" t="s">
        <v>16</v>
      </c>
    </row>
    <row r="41" spans="1:13" ht="90.75" x14ac:dyDescent="0.25">
      <c r="A41" s="77">
        <v>26</v>
      </c>
      <c r="B41" s="1" t="s">
        <v>347</v>
      </c>
      <c r="C41" s="1" t="s">
        <v>348</v>
      </c>
      <c r="D41" s="1" t="s">
        <v>344</v>
      </c>
      <c r="E41" s="76">
        <v>27438</v>
      </c>
      <c r="F41" s="1"/>
      <c r="G41" s="20" t="s">
        <v>14</v>
      </c>
      <c r="H41" s="20" t="s">
        <v>15</v>
      </c>
      <c r="I41" s="20" t="s">
        <v>16</v>
      </c>
    </row>
    <row r="42" spans="1:13" ht="57" x14ac:dyDescent="0.25">
      <c r="A42" s="77">
        <v>27</v>
      </c>
      <c r="B42" s="1" t="s">
        <v>349</v>
      </c>
      <c r="C42" s="1" t="s">
        <v>350</v>
      </c>
      <c r="D42" s="1" t="s">
        <v>268</v>
      </c>
      <c r="E42" s="76">
        <v>45192</v>
      </c>
      <c r="F42" s="1"/>
      <c r="G42" s="20" t="s">
        <v>14</v>
      </c>
      <c r="H42" s="20" t="s">
        <v>15</v>
      </c>
      <c r="I42" s="20" t="s">
        <v>16</v>
      </c>
    </row>
    <row r="43" spans="1:13" ht="57" x14ac:dyDescent="0.25">
      <c r="A43" s="77">
        <v>28</v>
      </c>
      <c r="B43" s="1" t="s">
        <v>351</v>
      </c>
      <c r="C43" s="1" t="s">
        <v>352</v>
      </c>
      <c r="D43" s="1" t="s">
        <v>353</v>
      </c>
      <c r="E43" s="76">
        <v>14500</v>
      </c>
      <c r="F43" s="1"/>
      <c r="G43" s="20" t="s">
        <v>14</v>
      </c>
      <c r="H43" s="20" t="s">
        <v>15</v>
      </c>
      <c r="I43" s="20" t="s">
        <v>16</v>
      </c>
    </row>
    <row r="44" spans="1:13" ht="57" x14ac:dyDescent="0.25">
      <c r="A44" s="77">
        <v>29</v>
      </c>
      <c r="B44" s="1" t="s">
        <v>354</v>
      </c>
      <c r="C44" s="1" t="s">
        <v>355</v>
      </c>
      <c r="D44" s="1" t="s">
        <v>354</v>
      </c>
      <c r="E44" s="76">
        <v>47000</v>
      </c>
      <c r="F44" s="1"/>
      <c r="G44" s="14" t="s">
        <v>14</v>
      </c>
      <c r="H44" s="14" t="s">
        <v>15</v>
      </c>
      <c r="I44" s="14" t="s">
        <v>16</v>
      </c>
    </row>
    <row r="45" spans="1:13" x14ac:dyDescent="0.25">
      <c r="E45" s="78">
        <f>SUM(E16:F44)</f>
        <v>3461963.3499999996</v>
      </c>
    </row>
  </sheetData>
  <mergeCells count="3">
    <mergeCell ref="A13:D13"/>
    <mergeCell ref="A3:I3"/>
    <mergeCell ref="A15:I15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A9" zoomScale="80" zoomScaleNormal="80" workbookViewId="0">
      <selection activeCell="G18" sqref="G18"/>
    </sheetView>
  </sheetViews>
  <sheetFormatPr defaultRowHeight="15" x14ac:dyDescent="0.25"/>
  <cols>
    <col min="2" max="2" width="14.42578125" customWidth="1"/>
    <col min="3" max="3" width="22.28515625" customWidth="1"/>
    <col min="4" max="4" width="25" style="61" customWidth="1"/>
    <col min="5" max="5" width="14.28515625" customWidth="1"/>
    <col min="6" max="6" width="16" customWidth="1"/>
    <col min="7" max="7" width="16.5703125" customWidth="1"/>
  </cols>
  <sheetData>
    <row r="1" spans="1:13" x14ac:dyDescent="0.25">
      <c r="B1" s="30"/>
      <c r="C1" s="6"/>
      <c r="D1" s="64"/>
      <c r="E1" s="6"/>
      <c r="F1" s="6"/>
      <c r="G1" s="6"/>
    </row>
    <row r="2" spans="1:13" s="35" customFormat="1" ht="73.5" x14ac:dyDescent="0.2">
      <c r="A2" s="67"/>
      <c r="B2" s="58" t="s">
        <v>2</v>
      </c>
      <c r="C2" s="58" t="s">
        <v>201</v>
      </c>
      <c r="D2" s="58" t="s">
        <v>202</v>
      </c>
      <c r="E2" s="58" t="s">
        <v>320</v>
      </c>
      <c r="F2" s="58" t="s">
        <v>203</v>
      </c>
      <c r="G2" s="58" t="s">
        <v>10</v>
      </c>
      <c r="H2" s="34"/>
      <c r="I2" s="34"/>
      <c r="J2" s="34"/>
      <c r="K2" s="34"/>
      <c r="L2" s="34"/>
      <c r="M2" s="34"/>
    </row>
    <row r="3" spans="1:13" s="32" customFormat="1" ht="26.25" customHeight="1" x14ac:dyDescent="0.2">
      <c r="A3" s="68"/>
      <c r="B3" s="98" t="s">
        <v>325</v>
      </c>
      <c r="C3" s="99"/>
      <c r="D3" s="99"/>
      <c r="E3" s="99"/>
      <c r="F3" s="99"/>
      <c r="G3" s="100"/>
      <c r="H3" s="31"/>
      <c r="I3" s="31"/>
      <c r="J3" s="31"/>
      <c r="K3" s="31"/>
      <c r="L3" s="31"/>
      <c r="M3" s="31"/>
    </row>
    <row r="4" spans="1:13" s="52" customFormat="1" ht="123.75" customHeight="1" x14ac:dyDescent="0.25">
      <c r="A4" s="69">
        <v>1</v>
      </c>
      <c r="B4" s="59" t="s">
        <v>294</v>
      </c>
      <c r="C4" s="57" t="s">
        <v>318</v>
      </c>
      <c r="D4" s="57" t="s">
        <v>306</v>
      </c>
      <c r="E4" s="59" t="s">
        <v>307</v>
      </c>
      <c r="F4" s="57" t="s">
        <v>319</v>
      </c>
      <c r="G4" s="60" t="s">
        <v>16</v>
      </c>
    </row>
    <row r="5" spans="1:13" s="52" customFormat="1" ht="105" x14ac:dyDescent="0.25">
      <c r="A5" s="69">
        <v>2</v>
      </c>
      <c r="B5" s="59" t="s">
        <v>296</v>
      </c>
      <c r="C5" s="57" t="s">
        <v>295</v>
      </c>
      <c r="D5" s="57" t="s">
        <v>311</v>
      </c>
      <c r="E5" s="59" t="s">
        <v>309</v>
      </c>
      <c r="F5" s="57" t="s">
        <v>319</v>
      </c>
      <c r="G5" s="60" t="s">
        <v>16</v>
      </c>
    </row>
    <row r="6" spans="1:13" s="52" customFormat="1" ht="105" x14ac:dyDescent="0.25">
      <c r="A6" s="69">
        <v>3</v>
      </c>
      <c r="B6" s="59" t="s">
        <v>298</v>
      </c>
      <c r="C6" s="57" t="s">
        <v>297</v>
      </c>
      <c r="D6" s="57" t="s">
        <v>308</v>
      </c>
      <c r="E6" s="59" t="s">
        <v>310</v>
      </c>
      <c r="F6" s="59">
        <v>130427.36</v>
      </c>
      <c r="G6" s="60" t="s">
        <v>16</v>
      </c>
    </row>
    <row r="7" spans="1:13" s="52" customFormat="1" ht="105" x14ac:dyDescent="0.25">
      <c r="A7" s="69">
        <v>4</v>
      </c>
      <c r="B7" s="59" t="s">
        <v>300</v>
      </c>
      <c r="C7" s="57" t="s">
        <v>299</v>
      </c>
      <c r="D7" s="57" t="s">
        <v>312</v>
      </c>
      <c r="E7" s="59" t="s">
        <v>313</v>
      </c>
      <c r="F7" s="57" t="s">
        <v>319</v>
      </c>
      <c r="G7" s="60" t="s">
        <v>16</v>
      </c>
    </row>
    <row r="8" spans="1:13" s="52" customFormat="1" ht="105" x14ac:dyDescent="0.25">
      <c r="A8" s="69">
        <v>5</v>
      </c>
      <c r="B8" s="59" t="s">
        <v>302</v>
      </c>
      <c r="C8" s="57" t="s">
        <v>301</v>
      </c>
      <c r="D8" s="57" t="s">
        <v>314</v>
      </c>
      <c r="E8" s="59" t="s">
        <v>317</v>
      </c>
      <c r="F8" s="57" t="s">
        <v>319</v>
      </c>
      <c r="G8" s="60" t="s">
        <v>16</v>
      </c>
    </row>
    <row r="9" spans="1:13" s="52" customFormat="1" ht="105" x14ac:dyDescent="0.25">
      <c r="A9" s="69">
        <v>6</v>
      </c>
      <c r="B9" s="53" t="s">
        <v>304</v>
      </c>
      <c r="C9" s="53" t="s">
        <v>303</v>
      </c>
      <c r="D9" s="57" t="s">
        <v>315</v>
      </c>
      <c r="E9" s="53">
        <v>10298</v>
      </c>
      <c r="F9" s="57" t="s">
        <v>319</v>
      </c>
      <c r="G9" s="62" t="s">
        <v>16</v>
      </c>
      <c r="H9" s="63"/>
      <c r="I9" s="63"/>
    </row>
    <row r="10" spans="1:13" s="52" customFormat="1" ht="105" x14ac:dyDescent="0.25">
      <c r="A10" s="69">
        <v>7</v>
      </c>
      <c r="B10" s="53" t="s">
        <v>278</v>
      </c>
      <c r="C10" s="53" t="s">
        <v>305</v>
      </c>
      <c r="D10" s="57" t="s">
        <v>316</v>
      </c>
      <c r="E10" s="53" t="s">
        <v>321</v>
      </c>
      <c r="F10" s="57" t="s">
        <v>319</v>
      </c>
      <c r="G10" s="62" t="s">
        <v>16</v>
      </c>
      <c r="H10" s="63"/>
      <c r="I10" s="63"/>
    </row>
    <row r="11" spans="1:13" x14ac:dyDescent="0.25">
      <c r="B11" s="61"/>
      <c r="C11" s="61"/>
      <c r="E11" s="61"/>
      <c r="F11" s="61"/>
      <c r="G11" s="61"/>
    </row>
    <row r="12" spans="1:13" x14ac:dyDescent="0.25">
      <c r="B12" s="61"/>
      <c r="C12" s="61"/>
      <c r="E12" s="61"/>
      <c r="F12" s="61"/>
      <c r="G12" s="61"/>
    </row>
    <row r="13" spans="1:13" x14ac:dyDescent="0.25">
      <c r="B13" s="61"/>
      <c r="C13" s="61"/>
      <c r="E13" s="61"/>
      <c r="F13" s="61"/>
      <c r="G13" s="61"/>
    </row>
    <row r="14" spans="1:13" x14ac:dyDescent="0.25">
      <c r="B14" s="61"/>
      <c r="C14" s="61"/>
      <c r="E14" s="61"/>
      <c r="F14" s="61"/>
      <c r="G14" s="61"/>
    </row>
    <row r="15" spans="1:13" x14ac:dyDescent="0.25">
      <c r="B15" s="61"/>
      <c r="C15" s="61"/>
      <c r="E15" s="61"/>
      <c r="F15" s="61"/>
      <c r="G15" s="61"/>
    </row>
    <row r="16" spans="1:13" x14ac:dyDescent="0.25">
      <c r="B16" s="61"/>
      <c r="C16" s="61"/>
      <c r="E16" s="61"/>
      <c r="F16" s="61"/>
      <c r="G16" s="61"/>
    </row>
    <row r="17" spans="2:7" x14ac:dyDescent="0.25">
      <c r="B17" s="61"/>
      <c r="C17" s="61"/>
      <c r="E17" s="61"/>
      <c r="F17" s="61"/>
      <c r="G17" s="61"/>
    </row>
    <row r="18" spans="2:7" x14ac:dyDescent="0.25">
      <c r="B18" s="61"/>
      <c r="C18" s="61"/>
      <c r="E18" s="61"/>
      <c r="F18" s="61"/>
      <c r="G18" s="61"/>
    </row>
    <row r="19" spans="2:7" x14ac:dyDescent="0.25">
      <c r="B19" s="61"/>
      <c r="C19" s="61"/>
      <c r="E19" s="61"/>
      <c r="F19" s="61"/>
      <c r="G19" s="61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2020-03-06T11:39:45Z</dcterms:modified>
</cp:coreProperties>
</file>