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недвижимое" sheetId="1" r:id="rId1"/>
    <sheet name="движимое" sheetId="2" r:id="rId2"/>
    <sheet name="Сведения о МКУ" sheetId="3" r:id="rId3"/>
    <sheet name="Лист1" sheetId="4" r:id="rId4"/>
  </sheets>
  <calcPr calcId="144525" iterate="1"/>
</workbook>
</file>

<file path=xl/calcChain.xml><?xml version="1.0" encoding="utf-8"?>
<calcChain xmlns="http://schemas.openxmlformats.org/spreadsheetml/2006/main">
  <c r="F118" i="1" l="1"/>
  <c r="F64" i="1" l="1"/>
  <c r="F63" i="1"/>
  <c r="F67" i="1"/>
  <c r="F66" i="1"/>
  <c r="F61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29" i="1"/>
  <c r="F30" i="1"/>
  <c r="F19" i="1"/>
  <c r="F18" i="1"/>
  <c r="F27" i="1" l="1"/>
  <c r="F26" i="1"/>
  <c r="E6" i="2" l="1"/>
  <c r="F102" i="1" l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" i="2"/>
</calcChain>
</file>

<file path=xl/sharedStrings.xml><?xml version="1.0" encoding="utf-8"?>
<sst xmlns="http://schemas.openxmlformats.org/spreadsheetml/2006/main" count="1165" uniqueCount="740">
  <si>
    <t>РЕЕСТР МУНИЦИПАЛЬНОГО ИМУЩЕСТВА АДАГУМСКОГО СЕЛЬСКОГО ПОСЕЛЕНИЯ КРЫМСКОГО РАЙОНА</t>
  </si>
  <si>
    <t>Реестровый номер объекта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</si>
  <si>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</si>
  <si>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</si>
  <si>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</si>
  <si>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 xml:space="preserve">Газопровод
ШГРП
(х. Адагум ул. Комсомольская, ул Советская)
</t>
  </si>
  <si>
    <t>год ввода в эксплуатацию-2000г. Протяженность 1074 м</t>
  </si>
  <si>
    <t>Администрация Адагумского сельского поселения Крымского района х.Адагум, ул.Советская,144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</si>
  <si>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</si>
  <si>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</si>
  <si>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</si>
  <si>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>23:15:0201012:0:6</t>
  </si>
  <si>
    <t xml:space="preserve">Год постройки
1955; площадь 76,51кв.м
</t>
  </si>
  <si>
    <t xml:space="preserve">Год постройки
1970,
1 этаж, площадь 24 кв.м
</t>
  </si>
  <si>
    <t>Автомобильная дорога ,щебень х.Адагум , ул.Северная,048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</si>
  <si>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</si>
  <si>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</si>
  <si>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</si>
  <si>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</si>
  <si>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</si>
  <si>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</si>
  <si>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</si>
  <si>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</si>
  <si>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</si>
  <si>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</si>
  <si>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щебень,х.Адагум, 3 переулок Советская-Комсомольская 0,22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</si>
  <si>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</si>
  <si>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</si>
  <si>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</si>
  <si>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</si>
  <si>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</si>
  <si>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</si>
  <si>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</si>
  <si>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</si>
  <si>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</si>
  <si>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</si>
  <si>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</si>
  <si>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</si>
  <si>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</si>
  <si>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 xml:space="preserve">год ввода в эксплуатацию 1985;
Глубина 200м
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</si>
  <si>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</si>
  <si>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23:15:0201018:46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</si>
  <si>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</si>
  <si>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</si>
  <si>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23:15:0207001:0:54</t>
  </si>
  <si>
    <t>23:15:0202001:333</t>
  </si>
  <si>
    <t>23:15:0201032:0:4</t>
  </si>
  <si>
    <t xml:space="preserve">Артезианская скважина № 3,
водонапорная башня; щитовая; год ввода в эксплуатацию  1988;
Площадь: общая высота: 300м; конструкция - стальные трубы,
стены металлические;
стены металлические;
тип.размер насоса ЭЦВ 8-25-125
мощность эл. двигателя:8 квт/час
Дебет скважины 15 куб./часколиченство труб 8, длина труб 9м
дата установки 10.03.2013г.
</t>
  </si>
  <si>
    <t>23:15:0201019:0:9</t>
  </si>
  <si>
    <t xml:space="preserve">год ввода в эксплуатацию 1973;
протяженность 492 м;
</t>
  </si>
  <si>
    <t>23:15:0204001:134</t>
  </si>
  <si>
    <t xml:space="preserve">год ввода в эксплуатацию 1973;
протяженность 595 м;
</t>
  </si>
  <si>
    <t>23:15:0204001:131</t>
  </si>
  <si>
    <t xml:space="preserve">год ввода в эксплуатацию 1973;
протяженность 687 м;
</t>
  </si>
  <si>
    <t>23:15:0204001:132</t>
  </si>
  <si>
    <t xml:space="preserve">год ввода в эксплуатацию 1973;
протяженность 475 м
</t>
  </si>
  <si>
    <t>23:15:0204001:135</t>
  </si>
  <si>
    <t>23:15:0204001:136</t>
  </si>
  <si>
    <t>23:15:0204001:133</t>
  </si>
  <si>
    <t xml:space="preserve">ул.Садовая -1,0 км –асфальт
ул.Кубанская-11,0 км-щебень,4,0км-асфальт;
ул.Новоселов-1,0км-асфальт
</t>
  </si>
  <si>
    <t>дорога асфальт.6,0 км, щебень 11,0 км х.Непиль</t>
  </si>
  <si>
    <t xml:space="preserve">Протяженность 2,5 км-
асфальт .
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</si>
  <si>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</si>
  <si>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</si>
  <si>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</si>
  <si>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</si>
  <si>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</si>
  <si>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</si>
  <si>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</si>
  <si>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</si>
  <si>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</si>
  <si>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</si>
  <si>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</si>
  <si>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</si>
  <si>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</si>
  <si>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</si>
  <si>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</si>
  <si>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</si>
  <si>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</si>
  <si>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</si>
  <si>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</si>
  <si>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</si>
  <si>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</si>
  <si>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</si>
  <si>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</si>
  <si>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</si>
  <si>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</si>
  <si>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</si>
  <si>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</si>
  <si>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</si>
  <si>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</si>
  <si>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</si>
  <si>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</si>
  <si>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</si>
  <si>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</si>
  <si>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</si>
  <si>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</si>
  <si>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</si>
  <si>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</si>
  <si>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</si>
  <si>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</si>
  <si>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</si>
  <si>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</si>
  <si>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</si>
  <si>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</si>
  <si>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 xml:space="preserve">Надземный газопровод 100м
металлические опоры высотой 2,2 м
трубы стальные,диаметр 80мм
</t>
  </si>
  <si>
    <t>23:15:0203000:677</t>
  </si>
  <si>
    <t>23:15:0204001:208</t>
  </si>
  <si>
    <t>Газорегуляторный пункт ШРП-2 для понижения давления газа</t>
  </si>
  <si>
    <t>дорога щеб.протяж.0,6км ул.Степная х.Адагум</t>
  </si>
  <si>
    <t xml:space="preserve">Протяженность
0,6 км - щебень
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</si>
  <si>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</si>
  <si>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</si>
  <si>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</si>
  <si>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</si>
  <si>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</si>
  <si>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</si>
  <si>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 xml:space="preserve">год ввода в эксплуатацию2009;
протяженность 2794 м;
</t>
  </si>
  <si>
    <t>год ввода в эксплуатацию -2009;    протяженность -500м</t>
  </si>
  <si>
    <t>год ввода в эксплуатацию -2012;    протяженность -360м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</si>
  <si>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</si>
  <si>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</si>
  <si>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</si>
  <si>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</si>
  <si>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</si>
  <si>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</si>
  <si>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</si>
  <si>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детский игровой комплекс</t>
  </si>
  <si>
    <t>Детский игровой комплекс ДИК 20</t>
  </si>
  <si>
    <t xml:space="preserve">Год выпуска 2016 г.
включает в себя комплекс детских игровых сооружений(качели, горка, песочница)
</t>
  </si>
  <si>
    <t>1.013.8.0058</t>
  </si>
  <si>
    <t>детский игровой комплекс ДИК 33</t>
  </si>
  <si>
    <t>Год выпуска 2013 г. металлический, окрашен, состоит из 3-х предметов</t>
  </si>
  <si>
    <t>детский игровой комплекс ДИК 34</t>
  </si>
  <si>
    <t>Год выпуска 2014 г. изготовлено из металла, окрашен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</si>
  <si>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</si>
  <si>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</si>
  <si>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</si>
  <si>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</si>
  <si>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Косилка КРН-2,1Б</t>
  </si>
  <si>
    <t>Паспорт на газопровод низкого давления х.Непиль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</si>
  <si>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</si>
  <si>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</si>
  <si>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</si>
  <si>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</si>
  <si>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</si>
  <si>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</si>
  <si>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</si>
  <si>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</si>
  <si>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</si>
  <si>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1.085.2.0005</t>
  </si>
  <si>
    <t>1.085.2.0002</t>
  </si>
  <si>
    <t>1.010.4.0138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</si>
  <si>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</si>
  <si>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</si>
  <si>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</si>
  <si>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</si>
  <si>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</si>
  <si>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</si>
  <si>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х.Непиль</t>
  </si>
  <si>
    <t>светильник Elektrostandard</t>
  </si>
  <si>
    <t>3*60Вт,Е27, IP44,на столбе, черное золото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</si>
  <si>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</si>
  <si>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</si>
  <si>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</si>
  <si>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</si>
  <si>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>23:15:0201018:52</t>
  </si>
  <si>
    <t>1944 кв. м</t>
  </si>
  <si>
    <t>2564 кв. м</t>
  </si>
  <si>
    <t>7999 кв. м.</t>
  </si>
  <si>
    <t>1616 кв. м</t>
  </si>
  <si>
    <t>2650 кв. м</t>
  </si>
  <si>
    <t>10572 кв. м</t>
  </si>
  <si>
    <t>артезианская скважина№4, Площадь:общая высота 150м. Инвентарный номер:41894. Литер:I</t>
  </si>
  <si>
    <t>23:15:0201008:0:1</t>
  </si>
  <si>
    <t>23:15:0201012:0:7</t>
  </si>
  <si>
    <t>23:15:0207001:0:47</t>
  </si>
  <si>
    <t>2500 кв.м.</t>
  </si>
  <si>
    <t>1982 кв.м.</t>
  </si>
  <si>
    <t>900 кв.м.</t>
  </si>
  <si>
    <t>3000 кв.м.</t>
  </si>
  <si>
    <t>23:15:0201017:130</t>
  </si>
  <si>
    <t>Договор аренды от 22.03.2010г.№1 с МУП "Варениковское коммунальное хозяйство"</t>
  </si>
  <si>
    <t>Договор аренды электросетевого имущества от 13.01.2020 №1 с ПАО "Кубаньэнерго"</t>
  </si>
  <si>
    <t>23:15:0207001:629</t>
  </si>
  <si>
    <t>23:15:0207001:630</t>
  </si>
  <si>
    <t>23:15:0202001:368</t>
  </si>
  <si>
    <t>23:15:0202001:367</t>
  </si>
  <si>
    <t xml:space="preserve">1352 кв. м                            </t>
  </si>
  <si>
    <t>10298 кв.м.</t>
  </si>
  <si>
    <t>Косилка ротационная КРН-2,1Б</t>
  </si>
  <si>
    <t>1.085.2.0037</t>
  </si>
  <si>
    <t>Косилка ротационная навесная: конструкционная ширина захвата - 2,1м, производительность 0,95-2,85 га/ч, рабочая скорость до 15 км/ч, установочная высота среза 6-8 см, масса конструктивная 480/500кг</t>
  </si>
  <si>
    <t>23:15:0000000:1540</t>
  </si>
  <si>
    <t>23:15:0201018:394</t>
  </si>
  <si>
    <t>23:15:0224001:145</t>
  </si>
  <si>
    <t>47,7 кв.м.</t>
  </si>
  <si>
    <t>23:15:0207001:582</t>
  </si>
  <si>
    <t>23:15:0224001:724</t>
  </si>
  <si>
    <t>23:15:0224001:723</t>
  </si>
  <si>
    <t>23:15:0203000:979</t>
  </si>
  <si>
    <t>1.013.8.0014</t>
  </si>
  <si>
    <t>1.013.8.0015</t>
  </si>
  <si>
    <t>1.085.2.0041</t>
  </si>
  <si>
    <t>1.085.2.0031</t>
  </si>
  <si>
    <t>1.085.2.0040</t>
  </si>
  <si>
    <t>Площадка х.Адагум ул.Ленина 47Д</t>
  </si>
  <si>
    <t>Площадка х.Кубанская Колонка ул.Жукова 51А</t>
  </si>
  <si>
    <t>ШРП-2 и надземный газопровод в с.Новопокровском</t>
  </si>
  <si>
    <t>Звуковое оборудование Apart</t>
  </si>
  <si>
    <t>1.085.2.0052</t>
  </si>
  <si>
    <t>Микшер-усилитель.Выходная мощность 35Вт, диапазон воспроизводимых частот 60Гц-18КГц, выход на колонки -80м; соотношение сигнал/шум-67дБ-77дБ; Входы:2 микрофонных, 1(фронт/тыл), 1 линейный; Регулировка тембра-Bass, Tremble; Микрофонный предусилитель Микрофонный вход-дБ; Внешний вход микрофонный/линейный-10дБ/60дБ; Фильтр низких частот-150Гц; Частотная характеристика-25Гц-25кГц; Дистанционное включение-5-24В</t>
  </si>
  <si>
    <t>3038 м</t>
  </si>
  <si>
    <t>1656 м</t>
  </si>
  <si>
    <t>3811 м</t>
  </si>
  <si>
    <t>23:15:0201018:396</t>
  </si>
  <si>
    <t>23:15:0000000:2194</t>
  </si>
  <si>
    <t xml:space="preserve">   Движимое имущество, находящееся в собственности МКУК "Социально-культурный центр Адагумского сельского поселения" Крымского района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</si>
  <si>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 Крымского района</t>
  </si>
  <si>
    <t>1.013.4.0065</t>
  </si>
  <si>
    <t>котел газовый Лемакс Премиум 30N(1 контур с автоматикой SIT 820NOVA) до 350 кв.м.</t>
  </si>
  <si>
    <t>Котел газовый Лемакс Премиум</t>
  </si>
  <si>
    <t>МКУК "СКЦ Адагумского сельского поселения" х.Адагум, ул.Ленина, 47</t>
  </si>
  <si>
    <t xml:space="preserve">                                                                                                                                                                       ИТОГО</t>
  </si>
  <si>
    <t>Наименование недвижимого имущества</t>
  </si>
  <si>
    <t>Адрес (местонахождение) недвижимого имущества</t>
  </si>
  <si>
    <t>Кадастровый номер муниципального недвижимого имущества</t>
  </si>
  <si>
    <t>Площадь, протяженность и (или)иные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</si>
  <si>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</si>
  <si>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</si>
  <si>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 xml:space="preserve">Дата возникновения и прекращения права муниципальной собственности  на недвижимое имущество 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</si>
  <si>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</si>
  <si>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Сведение о правообладателе муниципального недвижимого имущества</t>
  </si>
  <si>
    <t xml:space="preserve">Артезианская скважина </t>
  </si>
  <si>
    <t>Артезианская скважина № 4</t>
  </si>
  <si>
    <t>Артезианская скважина № 2</t>
  </si>
  <si>
    <t xml:space="preserve">Краснодарский край,
Крымский район, х.Адагум, ул.Советская, д.143
</t>
  </si>
  <si>
    <t xml:space="preserve">Водопровод  </t>
  </si>
  <si>
    <t xml:space="preserve">Краснодарский край, Крымский район, х. Адагум, 
ул.Пушкина
</t>
  </si>
  <si>
    <t>1920 м</t>
  </si>
  <si>
    <t xml:space="preserve">Водопроводная сеть </t>
  </si>
  <si>
    <t>4007 м</t>
  </si>
  <si>
    <t>Краснодарский край, Крымский район, х. Адагум, ул. Комсомольская</t>
  </si>
  <si>
    <t>1050 м</t>
  </si>
  <si>
    <t xml:space="preserve">Водопровод </t>
  </si>
  <si>
    <t>Краснодарский край, Крымский район, х. Адагум, 
ул. Земледельцев</t>
  </si>
  <si>
    <t xml:space="preserve">Краснодарский край, Крымский район, х. Адагум, 
ул. Северная
</t>
  </si>
  <si>
    <t>1098 м</t>
  </si>
  <si>
    <t>Краснодарский край, Крымский район, х. Адагум, ул. Мира</t>
  </si>
  <si>
    <t>4246 м</t>
  </si>
  <si>
    <t>Краснодарский край, Крымский район, х. Адагум, ул. Горького</t>
  </si>
  <si>
    <t>Краснодарский край, Крымский район, х. Адагум, ул.Советская</t>
  </si>
  <si>
    <t>7276 м</t>
  </si>
  <si>
    <t>Краснодарский край, Крымский район, х.Адагум, ул.Гагарина, ул.Красных Партизан</t>
  </si>
  <si>
    <t>1512 м</t>
  </si>
  <si>
    <t>Краснодарский край, Крымский район, х.Адагум ул.Ленина</t>
  </si>
  <si>
    <t>2153 м</t>
  </si>
  <si>
    <t xml:space="preserve">Сети водопровода  </t>
  </si>
  <si>
    <t>657 м</t>
  </si>
  <si>
    <t xml:space="preserve">Краснодарский край, Крымский район, 
с. Новопокровское, 
ул. Новопокровская
</t>
  </si>
  <si>
    <t xml:space="preserve">Водопроводная сеть 
с. Новопокровское, 
ул. Новопокровская
</t>
  </si>
  <si>
    <t xml:space="preserve">Краснодарский край, Крымский район, 
х. Кубанская колонка, 
ул. Жукова
</t>
  </si>
  <si>
    <t xml:space="preserve">Водопроводная сеть 
х. Кубанская колонка, 
ул. Жукова
</t>
  </si>
  <si>
    <t xml:space="preserve">Водопроводная сеть 
с. Баранцовское, 
ул. Ворошилова
</t>
  </si>
  <si>
    <t xml:space="preserve">Краснодарский край, Крымский район, 
с. Баранцовское, 
ул. Ворошилова
</t>
  </si>
  <si>
    <t xml:space="preserve">Водопроводная сеть 
х. Непиль, ул. Новоселов
</t>
  </si>
  <si>
    <t xml:space="preserve">Краснодарский край, Крымский район, 
х.Непиль, ул. Новоселов
</t>
  </si>
  <si>
    <t xml:space="preserve">Водопроводная сеть 
х. Непиль, ул. Кубанская
</t>
  </si>
  <si>
    <t xml:space="preserve">Краснодарский край, Крымский район, 
х.Непиль, ул. Кубанская
</t>
  </si>
  <si>
    <t>Краснодарский край, Крымский район,                    п. Нефтепромысловый</t>
  </si>
  <si>
    <t>Водопроводная сеть                               п. Нефтепромысловый</t>
  </si>
  <si>
    <t>111,20 кв.м</t>
  </si>
  <si>
    <t>Россия, Краснодарский край, Крымский район, х.Адагум, ул.Советская, дом № 144</t>
  </si>
  <si>
    <t xml:space="preserve">Воздушные линии электропередач 0,4 кВ </t>
  </si>
  <si>
    <t>Краснодарский край, Крымский район, п.Нефтепромысловый, ул.Молодежная</t>
  </si>
  <si>
    <t>Краснодарский край, Крымский район, п.Нефтепромысловый, ул.Заречная</t>
  </si>
  <si>
    <t>Трансформаторная подстанция ТП 250 кВт</t>
  </si>
  <si>
    <t xml:space="preserve">Подводящая воздушная линия электропередачи 0,4 </t>
  </si>
  <si>
    <t>Газопровод среднего давления, газопровод низкого давления с установкой ШГРП</t>
  </si>
  <si>
    <t xml:space="preserve">Газопровод низкого давления </t>
  </si>
  <si>
    <t xml:space="preserve">Российская Федерация, Крымский район, х.Кубанская колонка,  с.Баранцовское   </t>
  </si>
  <si>
    <t>Краснодарский край, Крымский район, с.Новопокровское, по ул.Ворошилова, от места врезки  до ж/д №13, по ул.Кирова, по ул. Светлой</t>
  </si>
  <si>
    <t>Газопровод среднего и низкого давления</t>
  </si>
  <si>
    <t>Краснодарский край, Крымский район, с.Новопокровское, ул.Новопокровская, от ж/д55 до д.73</t>
  </si>
  <si>
    <t>Краснодарский край, Крымский район,х.Адагум, ул.Речная, 29</t>
  </si>
  <si>
    <t>5 м</t>
  </si>
  <si>
    <t xml:space="preserve">Административное здание </t>
  </si>
  <si>
    <t>Крымский район, +1130м на запад от окраины хутора Новомихайловский (секция 35 контур 15 в границах бывшего колхоза "Южный")</t>
  </si>
  <si>
    <t xml:space="preserve">23:15:0212000:414
</t>
  </si>
  <si>
    <t>ст.19 Земельный Кодекс РФ; п.3 ст.3.1 ФЗ № 137-ФЗ "О введениии в действие Земельного Кодекса", (номер гос.регистрации права: 23:15:0212000:414-23/028/2017-1)</t>
  </si>
  <si>
    <t>25.10.2001г.; 25.10.2001г.,                   (дата гос.регистрации права: 30.10.2017г.)</t>
  </si>
  <si>
    <t>Земельный участок для эксплуатации и обслуживания кладбища</t>
  </si>
  <si>
    <t xml:space="preserve">Россия, Краснродарский край, Крымский район,
х. Аккерменка, ул. Луговая, 2-а
</t>
  </si>
  <si>
    <t xml:space="preserve">23:15:0217001:23
</t>
  </si>
  <si>
    <t>25.10.2001г.;           28.07.2006г.;                  16.11.2006.,                (дата гос.регистрации права: 18.01.2013г.)</t>
  </si>
  <si>
    <t xml:space="preserve">Земельный участок для эксплуатации и обслуживания кладбища
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</si>
  <si>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23-23-28/005/2013-095)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</si>
  <si>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23-23-28/005/2013-096)</t>
  </si>
  <si>
    <t xml:space="preserve">Земельный участок для эксплуатации и обслуживания кладбища
</t>
  </si>
  <si>
    <t xml:space="preserve">23:15:0203000:626
</t>
  </si>
  <si>
    <t xml:space="preserve">Россия, Краснодарский край, Крымский район, с/п Адагумское,
+350 м на юго-восток от окраины  села Новопокровское (секция 34 контур 43)
</t>
  </si>
  <si>
    <t>Муниципальное образование Адагумское сельское поселение Крымского района</t>
  </si>
  <si>
    <t xml:space="preserve"> Россия Краснодарский край, Крымский район,
х. Кубанская Колонка, ул. Жукова, 11-а
</t>
  </si>
  <si>
    <t xml:space="preserve">23:15:0203000:572
</t>
  </si>
  <si>
    <t>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администрации муниципального образования Крымский район Краснодарского края № 2838,              (номер гос.регистрации права: 23-23-28/002/2012-181)</t>
  </si>
  <si>
    <t xml:space="preserve">Россия, Краснродарский край, Крымский район,
х. Непиль, ул. Кубанская, 110-а
</t>
  </si>
  <si>
    <t xml:space="preserve">23:15:0207001:399
</t>
  </si>
  <si>
    <t>5975 кв.м</t>
  </si>
  <si>
    <t>16.11.2006г.;                 23.11.2011г, (дата гос.регистрации права: 30.11.2012г.)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</si>
  <si>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192, (номер гос.регистрации права: 23-23-28/128/2012-417)</t>
  </si>
  <si>
    <t xml:space="preserve">Россия, Краснодарский край, Крымский район,
с. Баранцовское, ул. Ворошилова, 28-а
</t>
  </si>
  <si>
    <t xml:space="preserve">23:15:0000000:184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</si>
  <si>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190, (номер гос.регистрации права: 23-23-28/128/2012-416)</t>
  </si>
  <si>
    <t xml:space="preserve">Россия, Краснодарский край, Крымский район, п. Нефтепромысловый, ул. Героев, № 2-а;
</t>
  </si>
  <si>
    <t xml:space="preserve">23:15:0203000:628
</t>
  </si>
  <si>
    <t>Постановление муниципального образования Крымский район Краснодарского края № 637, (номер гос.регистрации права: 23-23-28-050/2014-073)</t>
  </si>
  <si>
    <t>08.04.2014,  (дата гос.регистрации права: 14.04.2014г.)</t>
  </si>
  <si>
    <t>Постановление муниципального образования Крымский район Краснодарского края № 638, (номер гос.регистрации права: 23-23-28-050/2014-074)</t>
  </si>
  <si>
    <t xml:space="preserve">Россия, Краснродарский край, Крымский район,
х. Адагум, ул. Пушкина, 43/1
</t>
  </si>
  <si>
    <t xml:space="preserve">23:15:0201001:20
</t>
  </si>
  <si>
    <t>19.12.2011г.;             01.03.2011г.,  (дата гос.регистрации права: 11.04.2012г.)</t>
  </si>
  <si>
    <t>Постановление администрации муниципального образования Крымский район Краснодарского края № 3717; постановление администрации Адагумского сельского поселения Крымского района № 34, (номер гос.регистрации права: 23-23-28/019/2012-305)</t>
  </si>
  <si>
    <t xml:space="preserve">Россия, Краснродарский край, Крымский район,
х. Адагум, ул. Комсомольская, 2-г
</t>
  </si>
  <si>
    <t xml:space="preserve">23:15:0000000:160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</si>
  <si>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№ 35, (номер гос.регистрации права: 23-23-28/019/2012-304)</t>
  </si>
  <si>
    <t>16.11.2006г.;             01.03.2011г.,  (дата гос.регистрации права: 11.04.2012г.)</t>
  </si>
  <si>
    <t xml:space="preserve">23:15:0000000:207
</t>
  </si>
  <si>
    <t>Россия, Краснодарский край, Крымский район, п.Нефтепромысловый, ул.Победы</t>
  </si>
  <si>
    <t>Россия, Краснодарский край, Крымский район, п.Нефтепромысловый, ул.Центральная</t>
  </si>
  <si>
    <t>Россия, Краснодарский край, Крымский район, п.Нефтепромысловый, ул.Нефтяников</t>
  </si>
  <si>
    <t>Россия, Краснодарский край, Крымский район, п.Нефтепромысловый, ул.Героев</t>
  </si>
  <si>
    <t>Решение Крымского районного суда Краснодарского края .Дело № 2-1754/14, (номер гос.регистрации права: 23-23-28/098/2014-013)</t>
  </si>
  <si>
    <t>Решение Крымского районного суда Краснодарского края .Дело № 2-1754/14, (номер гос.регистрации права: 23-23-28/098/2014-011)</t>
  </si>
  <si>
    <t xml:space="preserve">год ввода в эксплуатацию 1973;
протяженность 832 м
</t>
  </si>
  <si>
    <t xml:space="preserve">год ввода в эксплуатацию 1973;
протяженность 331 м
</t>
  </si>
  <si>
    <t>Решение Крымского районного суда Краснодарского края .Дело № 2-1754/14, (номер гос.регистрации права: 23-23-28/098/2014-015)</t>
  </si>
  <si>
    <t>Решение Крымского районного суда Краснодарского края .Дело № 2-1754/14, (номер гос.регистрации права: 23-23-28/098/2014-010)</t>
  </si>
  <si>
    <t>Решение Крымского районного суда Краснодарского края .Дело № 2-1754/14, (номер гос.регистрации права: 23-23-28/098/2014-012)</t>
  </si>
  <si>
    <t>Решение Крымского районного суда Краснодарского края .Дело № 2-1754/14, (номер гос.регистрации права: 23-23-28/098/2014-014)</t>
  </si>
  <si>
    <t>Памятник на братской могиле</t>
  </si>
  <si>
    <t>Россия, Краснодарский край, Крымский район, х.Адагум, ул.Ленина, дом № 47-а</t>
  </si>
  <si>
    <t xml:space="preserve">год постройки:1967 г., 
мемориальная плита - 2 шт. 2,30х1,10, площадь 2,5 кв.м;
вечный огонь: бетонное основание 1,30х1,30, площадь 1,7 кв.м;
стелла металлическая на бетонном основании 4,7 кв.м;
мощение: бетонное покрытие 490кв.м
</t>
  </si>
  <si>
    <t>Решение Крымского районного суда Краснодарского края .Дело № 2-1776/14, (номер гос.регистрации права: 23-23-28/098/2014-016)</t>
  </si>
  <si>
    <t>503 кв.м</t>
  </si>
  <si>
    <t xml:space="preserve">23:15:0201018:81
</t>
  </si>
  <si>
    <t>Краснодарский край, Крымский район, х.Адагум,ул.Ленина,47-а</t>
  </si>
  <si>
    <t>Земельный участок - культурное развитие</t>
  </si>
  <si>
    <t>25.10.2001г.,  (дата гос.регистрации права: 24.12.2019г.)</t>
  </si>
  <si>
    <t>ст.3.1 ФЗ "О введении в действие Земльного кодекса Российской Федерации" № 136-ФЗ, (номер гос.регистрации права:23:15:0201018:81-23/028/2019-1)</t>
  </si>
  <si>
    <t xml:space="preserve">Подводящая воздушная линия электропередачи ВА-9 6 кВт </t>
  </si>
  <si>
    <t>Россия, Краснодарский край, Крымский район, автодорога х.Адагум -Нефтепромысловый, 3км+500м, вправо 2 километра</t>
  </si>
  <si>
    <t>Решение Крымского районного суда Краснодарского края .Дело № 2-748/15, (номер гос.регистрации права: 23-23/028-23/028/803/2015-262/2)</t>
  </si>
  <si>
    <t xml:space="preserve">Россия, Краснодарский край, Крымский район, х.Непиль,
ул.Кубанская
</t>
  </si>
  <si>
    <t>Решение Крымского районного суда Краснодарского края .Дело № 2-748/15, (номер гос.регистрации права: 23-23/028-23/028/803/2015-268/2)</t>
  </si>
  <si>
    <t>Россия, Краснодарский край, Крымский район, п.Нефтепромысловый, ул.Героев,12-а</t>
  </si>
  <si>
    <t>Решение Крымского районного суда Краснодарского края .Дело № 2-748/15, (номер гос.регистрации права: 23-23/028-23/028/803/2015-266/2)</t>
  </si>
  <si>
    <t>Памятник В.И.Ленину</t>
  </si>
  <si>
    <t>Россия, Краснодарский край, Крымский район,х.Адагум, ул.Ленина, дом № 21-а</t>
  </si>
  <si>
    <t xml:space="preserve"> Площадь: общая 64 кв.м.</t>
  </si>
  <si>
    <t>Решение Крымского районного суда Краснодарского края .Дело № 2-748/15, (номер гос.регистрации права: 23-23/028-23/028/803/2015-265/2)</t>
  </si>
  <si>
    <t>ст.3.1 ФЗ "О введении в действие Земльного кодекса Российской Федерации" № 136-ФЗ; ст.17 Земельный Кодекс РФ № 136-ФЗ; Постановление администрации муниципального образования Крымский район Краснодарского края,  № 2407,  (номер гос.регистрации права:23-23-28/002/2012-180)</t>
  </si>
  <si>
    <t>25.10.2001г.; 25.10.2001г.; 19.08.2011г., (дата гос.регистрации права: 25.01.2012г.)</t>
  </si>
  <si>
    <t>1142 кв.м</t>
  </si>
  <si>
    <t xml:space="preserve">23:15:0201012:45
</t>
  </si>
  <si>
    <t xml:space="preserve">Россия, Краснодарский край, Крымский район, х.Адагум, ул.Советская, 144 </t>
  </si>
  <si>
    <t>Земельный участок для эксплуатации административного здания</t>
  </si>
  <si>
    <t>Постановление главы муниципального образования Крымский район Краснодарского края № 2139, (номер гос.регистрации права: 23-23-28/065/2011-025)</t>
  </si>
  <si>
    <t>16.11.2006г.,                                   (дата гос.регистрации права: 16.06.2011г.)</t>
  </si>
  <si>
    <t>Постановление главы муниципального образования Крымский район Краснодарского края № 2139, (номер гос.регистрации права: 23-23-28/065/2011-027)</t>
  </si>
  <si>
    <t>Земельный участок для эксплуатации артезианской скважины</t>
  </si>
  <si>
    <t>Россия,Краснодарский край, Крымский район, х.Адагум, ул.Советская,143</t>
  </si>
  <si>
    <t xml:space="preserve">23:15:0201032:121
</t>
  </si>
  <si>
    <t>25.10.2001г.,  (дата гос.регистрации права: 21.08.2020г.)</t>
  </si>
  <si>
    <t>ст. 3.1 п.1 ФЗ  "О введениии в действие Земельного Кодекса Российской Федерации" № 136-ФЗ, (номер гос.регистрации права: 23:15:0201032:121-23/227/2020-1)</t>
  </si>
  <si>
    <t>Земельный участок для коммунального обслуживания</t>
  </si>
  <si>
    <t>Краснодарский край, Крымский район, х.Адагум, ул.Мира,107-г</t>
  </si>
  <si>
    <t xml:space="preserve">23:15:0201018:77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</si>
  <si>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23:15:0201018:77-23/227/2020-2)</t>
  </si>
  <si>
    <t>25.10.2001г.; 25.10.2001г.,  (дата гос.регистрации права: 21.08.2020г.)</t>
  </si>
  <si>
    <t>Постановление главы муниципального образования Крымский район Краснодарского края № 2139, (номер гос.регистрации права: 23-23-28/065/2011-028)</t>
  </si>
  <si>
    <t>Постановление главы муниципального образования Крымский район Краснодарского края № 2139, (номер гос.регистрации права: 23-23-28/065/2011-026)</t>
  </si>
  <si>
    <t xml:space="preserve">Россия, Краснодарский край, Крымский район, х.Адагум, ул.Комсомольская, 
дом № 78
</t>
  </si>
  <si>
    <t xml:space="preserve">Россия, Краснодарский край, Крымский район, 
х.Адагум, ул.Мира, дом №107-г
</t>
  </si>
  <si>
    <t>Земельный участок - коммунальное обслуживание, для размещения коммунальных, складских объектов</t>
  </si>
  <si>
    <t>Краснодарский край, Крымский район, х.Адагум, ул.Комсомольская,78</t>
  </si>
  <si>
    <t xml:space="preserve">23:15:0203000:849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</si>
  <si>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23:15:0203000:849-23/028/2019-1)</t>
  </si>
  <si>
    <t>25.10.2001г.; 25.10.2001г.,  (дата гос.регистрации права: 21.08.2020г</t>
  </si>
  <si>
    <t>Россия, Краснодарский край, Крымский район, х.Непиль, ул.Кубанская, дом № 12-б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</si>
  <si>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23-23-28/098/2011-503)</t>
  </si>
  <si>
    <t>02.12.2009г.; 08.12.2009 г.; 02.12.2009г.,                                   (дата гос.регистрации права: 16.11.2011г.)</t>
  </si>
  <si>
    <t>Площадь:общая высота 281м. Инвентарный номер:42042. Литер:I</t>
  </si>
  <si>
    <t>Россия, Крымский район, х.Адагум, ул.Комсомольская,  дом № 27-а</t>
  </si>
  <si>
    <t>Постановление главы муниципального образования Крымский район Краснодарского края № 2139, (номер гос.регистрации права: 23-23-28/098/2011-502)</t>
  </si>
  <si>
    <t>Площадь:общая высота 150.0000м. Инвентарный номер:40792. Литер:I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</si>
  <si>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</si>
  <si>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 xml:space="preserve">Россия, Краснодарский край, Крымский район, х.Непиль, 
ул.Садовая, дом № 20а
</t>
  </si>
  <si>
    <t>02.12.2009г.; 08.12.2009 г.,                               (дата гос.регистрации права: 16.06.2011г.)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</si>
  <si>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12, (номер гос.регистрации права: 23-23-28/065/2011-5029)</t>
  </si>
  <si>
    <t>Земельный участок -  коммунальное обслуживание</t>
  </si>
  <si>
    <t>Краснодарский край, Крымский район, х.Непиль, ул.Садовая, дом №20а</t>
  </si>
  <si>
    <t xml:space="preserve">23:15:0212000:448
</t>
  </si>
  <si>
    <t>2000 кв.м</t>
  </si>
  <si>
    <t>25.10.2001г.; 25.10.2001г.,  (дата гос.регистрации права: 13.05.2019г.)</t>
  </si>
  <si>
    <t>п.1 ст.3.1 ФЗ "О введении в действие Земльного кодекса Российской Федерации" № 137-ФЗ; ст.19 Земельного кодекса Российской Федерации № 136-ФЗ, (номер гос.регистрации права: 23:15:0212000:448-23/028/2019-1)</t>
  </si>
  <si>
    <t>Краснодарский край, Крымский район, х.Кубанская Колонка, ул.Жукова, д.1-а</t>
  </si>
  <si>
    <t xml:space="preserve">23:15:0203000:769
</t>
  </si>
  <si>
    <t>ст.19  Земльного кодекса Российской Федерации № 136-ФЗ, (номер гос.регистрации права: 23:15:0203000:769-23/028/2017-1)</t>
  </si>
  <si>
    <t>25.10.2001г.,  (дата гос.регистрации права: 17.03.2017г.)</t>
  </si>
  <si>
    <t>Россия, Краснодарский край, Крымский район, х.Кубанская Колонка, ул.Жукова, дом № 1а</t>
  </si>
  <si>
    <t>28.06.2016г.,                                  (дата гос.регистрации права: 11.07.2016г.)</t>
  </si>
  <si>
    <t>Решение Совета Адагумского сельского поселения Крымского района Краснодарского края № 83, (номер гос.регистрации права: 23-23-28/098/2011-503)</t>
  </si>
  <si>
    <t>Россия, Краснодарский край, Крымский район, п.Нефтепромысловый, ул.Центральная, дом № 2а</t>
  </si>
  <si>
    <t xml:space="preserve">Стелла
</t>
  </si>
  <si>
    <t>Решение Крымского районного суда Краснодарского края .Дело № 1776/14, (номер гос.регистрации права: 23-23-28/098-2014-017)</t>
  </si>
  <si>
    <t>Краснодарский край, Крымский район, п.Нефтепромысловый, ул.Центральная, уч.2а</t>
  </si>
  <si>
    <t xml:space="preserve">23:15:0204001:234
</t>
  </si>
  <si>
    <t>326 кв.м</t>
  </si>
  <si>
    <t>25.10.2001г.,  (дата гос.регистрации права: 22.03.2019г.)</t>
  </si>
  <si>
    <t>ст. 19 Земельного Кодекса Российской Федерации № 136-ФЗ; ст. 3.1 Федерального закона"О введении в действие Земльного кодекса Российской Федерации" № 137-ФЗ,   (номер гос.регистрации права: 23:15:0204001:234-23/028/2019-1)</t>
  </si>
  <si>
    <t>Российская Федерация, Краснодарский край, Крымский муниципальный район,  сельское поселение Адагумское, Непиль хутор, улица Садовая</t>
  </si>
  <si>
    <t>23:15:0000000:2155</t>
  </si>
  <si>
    <t xml:space="preserve"> 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23:15:0000000:2155-23/227/2022-1) </t>
  </si>
  <si>
    <t>02.12.2009г.; 08.12.2009 г.; 02.12.2009г.,  (дата гос.регистрации права: 15.03.2022г.)</t>
  </si>
  <si>
    <t xml:space="preserve">Земельный участок для размещения спортивной площадки </t>
  </si>
  <si>
    <t xml:space="preserve">Россия, Краснодарский край, Крымский район, х.Адагум, ул.Ленина дом № 47б, </t>
  </si>
  <si>
    <t xml:space="preserve">23:15:0201018:67
</t>
  </si>
  <si>
    <t>999 кв. м</t>
  </si>
  <si>
    <t>25.10.2001г.; 23.08.2013г; 15.08.2014, (дата гос.регистрации права: 22.03.2019г.)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</si>
  <si>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23:15:0204001:234-23/028/2019-1)</t>
  </si>
  <si>
    <t xml:space="preserve">Земельный участок - спорт, для иных видов жилой застройки, спорт </t>
  </si>
  <si>
    <t>Краснодарский край, Крымский район, с/п Адагумское,  х.Адагум, ул.Ленина, д.47Е</t>
  </si>
  <si>
    <t>1176 кв.м</t>
  </si>
  <si>
    <t xml:space="preserve"> 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23:15:0201018:394-23/227/2020-1 )</t>
  </si>
  <si>
    <t>Краснодарский край, Крымский район, х.Адагум,ул.Ленина, д.47Д</t>
  </si>
  <si>
    <t xml:space="preserve">23:15:0201018:79
</t>
  </si>
  <si>
    <t xml:space="preserve">Земельный участок  земельные участки (территории) общего пользования </t>
  </si>
  <si>
    <t>Краснодарский край, Крымский район, п.Нефтепромысловый, ул.Центральная, уч.2</t>
  </si>
  <si>
    <t>1004 кв.м</t>
  </si>
  <si>
    <t xml:space="preserve">23:15:0204001:233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</si>
  <si>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23:15:0204001:233-23/028/2020-1)</t>
  </si>
  <si>
    <t xml:space="preserve">23:15:0201017:150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</si>
  <si>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23:15:0201017:150-23/028/2020-1)</t>
  </si>
  <si>
    <t>25.10.2001г.,;25.10.2001г.,  (дата гос.регистрации права: 24.03.2020г.)</t>
  </si>
  <si>
    <t>Краснодарский край, Крымский район, х.Адагум, ул.Ленина, уч. 21Г</t>
  </si>
  <si>
    <t>23:15:0000000:1949</t>
  </si>
  <si>
    <t xml:space="preserve">4149 м </t>
  </si>
  <si>
    <t>16.11.2006г.,  (дата гос.регистрации права: 26.11.2020г.)</t>
  </si>
  <si>
    <t xml:space="preserve">Постановлениеглавы главы муниципального образования Крымский район Краснодарского края № 2139, (номер гос.регистрации права: 23:15:0000000:1949-23/227/2020-1) </t>
  </si>
  <si>
    <t xml:space="preserve">Земельный участок для сельскохозяйственного назначения </t>
  </si>
  <si>
    <t>Краснодарский край, Крымский район</t>
  </si>
  <si>
    <t>19.02.2021г., (дата гос.регистрации права: 07.04.2021г.)</t>
  </si>
  <si>
    <t xml:space="preserve"> Акт приема-передачи имущества из собственности муниципального образования Крымский район в муниципальную собственность Адагумского сельского поселения, (номер гос.регистрации права: 23:15:0000000:1540-23/227/2021-5 )</t>
  </si>
  <si>
    <t xml:space="preserve">Земельный участок под социально-культурным центром </t>
  </si>
  <si>
    <t xml:space="preserve"> 12.08.2019г.; 23.08.2013г; 15.08.2014 г.; 25.10.2001г.,(дата гос.регистрации права: 19.08.2020г.)</t>
  </si>
  <si>
    <t xml:space="preserve">Земельный участок - спорт </t>
  </si>
  <si>
    <t>Краснодарский край, Крымский район, с/п Адагумское, с.Новопокровское, ул.Новопокровская, дом 2-е</t>
  </si>
  <si>
    <t xml:space="preserve"> ст.19 Земельный Кодекс РФ № 136-ФЗ, (номер гос.регистрации права: 23:15:0224001:145-23/227/2021-5 )</t>
  </si>
  <si>
    <t>25.10.2001г, (дата гос.регистрации права: 18.02.2021г.)</t>
  </si>
  <si>
    <t>Мост через реку Хобза</t>
  </si>
  <si>
    <t>Решение Крымского районного суда Краснодарского края .Дело № 2-2407/2021 23RS0024-01-2021-004050-53, (номер гос.регистрации права: 23:15:0203000:979-23/227/2021-2)</t>
  </si>
  <si>
    <t>02.09.2021г.,                                   (дата гос.регистрации права: 02.12.2021г.)</t>
  </si>
  <si>
    <t>23:15:0204001:554</t>
  </si>
  <si>
    <t>Решение Крымского районного суда Краснодарского края .Дело № 2-1149/2022, (номер гос.регистрации права: 23:15:0000000:2118-23/227/2022-3)</t>
  </si>
  <si>
    <t>Решение Крымского районного суда Краснодарского края .Дело № 2-1149/2022, (номер гос.регистрации права:23:15:0000000:2055-23/227/2022-3)</t>
  </si>
  <si>
    <t>Решение Крымского районного суда Краснодарского края .Дело № 2-1149/2022, (номер гос.регистрации права: 23:15:0202001:695-23/227/2022-2)</t>
  </si>
  <si>
    <t xml:space="preserve"> 30.05.2022г., (дата гос.регистрации права:18.07.2022г.)</t>
  </si>
  <si>
    <t>30.05.2022г.,  (дата гос.регистрации права: 20.07.2022г.)</t>
  </si>
  <si>
    <t>30.05.2022г.,  (дата гос.регистрации права: 18.07.2022г.)</t>
  </si>
  <si>
    <t>1819м</t>
  </si>
  <si>
    <t xml:space="preserve"> Решение Крымского районного суда Краснодарского края .Дело № 2-2180/2022, (номер гос.регистрации права:23:15:0204001:554-23/227/2022-3) </t>
  </si>
  <si>
    <t xml:space="preserve"> 14.09.222г., (дата гос.регистрации права: 18.11.2022г.)</t>
  </si>
  <si>
    <t>Решение Крымского районного суда Краснодарского края .Дело № 2-2180/2022, (номер гос.регистрации права:23:15:0000000:2154-23/227/2022-2)</t>
  </si>
  <si>
    <t>14.09.2022г., (дата гос.регистрации права: 18.11.2022г.)</t>
  </si>
  <si>
    <t>23:15:0000000:2154</t>
  </si>
  <si>
    <t>14.09.2022г., (дата гос.регистрации права: 17.11.2022г.)</t>
  </si>
  <si>
    <t>Решение Крымского районного суда Краснодарского края .Дело № 2-2180/2022, (номер гос.регистрации права:23:15:0207001:963-/227/2022-3)</t>
  </si>
  <si>
    <t>23:15:0202001:695</t>
  </si>
  <si>
    <t>23:15:0000000:2118</t>
  </si>
  <si>
    <t>23:15:0201027:364</t>
  </si>
  <si>
    <t xml:space="preserve"> 16.11.2006г., (дата гос.регистрации права: 22.12.2020г.)</t>
  </si>
  <si>
    <t>Постновление главы муниципального образования Крымский рай Краснодарского края, № 2139, (номер гос.регистрации права: 23:15:0201027:364-23/227/2020-1</t>
  </si>
  <si>
    <t>Постновление главы муниципального образования Крымский рай Краснодарского края, № 2139, (номер гос.регистрации права:  № 2139, 23:15:0201019:511-23/227/2021-1)</t>
  </si>
  <si>
    <t>Постновление главы муниципального образования Крымский рай Краснодарского края, № 2139, (номер гос.регистрации права: 23:15:0000000:1974-23/227/2020-1)</t>
  </si>
  <si>
    <t>Постновление главы муниципального образования Крымский рай Краснодарского края, № 2139, (номер гос.регистрации права: 23:15:0201005:350-23/227/2020-1)</t>
  </si>
  <si>
    <t>Постновление главы муниципального образования Крымский рай Краснодарского края, № 2139, (номер гос.регистрации права: 23:15:0201016:336-23/227/2020-1)</t>
  </si>
  <si>
    <t>Постновление главы муниципального образования Крымский рай Краснодарского края, № 2139, (номер гос.регистрации права: 23:15:0000000:1975-23/227/2020-1)</t>
  </si>
  <si>
    <t>Постновление главы муниципального образования Крымский рай Краснодарского края, № 2139, (номер гос.регистрации права: 23:15:0000000:1977-23/227/2020-1)</t>
  </si>
  <si>
    <t>16.11.2006г.,  (дата гос.регистрации права: 18.12.2020 г.)</t>
  </si>
  <si>
    <t>16.11.2006г.,  (дата гос.регистрации права: 09.12.2020г.)</t>
  </si>
  <si>
    <t>16.11.2006г.,  (дата гос.регистрации права: 18.01.2021г.)</t>
  </si>
  <si>
    <t>16.11.2006г.,  (дата гос.регистрации права: 07.12.2020г.)</t>
  </si>
  <si>
    <t>23:15:0201019:511</t>
  </si>
  <si>
    <t>23:15:0000000:1974</t>
  </si>
  <si>
    <t>23:15:0201016:336</t>
  </si>
  <si>
    <t>23:15:0201005:350</t>
  </si>
  <si>
    <t xml:space="preserve">
23:15:0000000:1977</t>
  </si>
  <si>
    <t>23:15:0000000:1975</t>
  </si>
  <si>
    <t>23:15:0000000:1972</t>
  </si>
  <si>
    <t>Постановлениеглавы главы муниципального образования Крымский район Краснодарского края № 2139, (номер гос.регистрации права: 23:15:0000000:1972-23/227/2021-1)</t>
  </si>
  <si>
    <t>16.11.2006г.,  (дата гос.регистрации права: 13.01.2021г.)</t>
  </si>
  <si>
    <t>год ввода в эксплуатацию - 2011г.; 753 м</t>
  </si>
  <si>
    <t>23:15:0224001:744</t>
  </si>
  <si>
    <t>23:15:0224001:746</t>
  </si>
  <si>
    <t>Разрешение на ввод объекта в эксплуатацию N RU23516302-023
 (номер гос.регистрации права: 23:15:0224001:744-23/227/2021-1)</t>
  </si>
  <si>
    <t>Разрешение на ввод объекта в эксплуатацию N RU23516302-023
 (номер гос.регистрации права: 23:15:0224001:746-23/227/2021-1)</t>
  </si>
  <si>
    <t xml:space="preserve">10.11.2011г., (дата гос.регистрации права: 27.10.2021г.) </t>
  </si>
  <si>
    <t>10.11.2011г., (дата гос.регистрации права: 29.10.2021г.)</t>
  </si>
  <si>
    <t>10.11.2011г., (дата гос.регистрации права: 29.10.2021 г.)</t>
  </si>
  <si>
    <t>год ввода в эксплуатацию - 2011г.; 9736 м</t>
  </si>
  <si>
    <t>год ввода в эксплуатацию - 2011г.; 2255 м</t>
  </si>
  <si>
    <t xml:space="preserve">23:15:0201018:397
</t>
  </si>
  <si>
    <t>Российская Федерация, Краснодарский край, Крымский район, сельское поселение Адагумское, Адагум хутор,ул.Ленина,№.47</t>
  </si>
  <si>
    <t>7229 кв.м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</si>
  <si>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23:15:0201018:397-23/227/2022-1)</t>
  </si>
  <si>
    <t>12.08.2019г.; 23.08.2013г; 15.08.2014 г.; 25.10.2001г., (дата гос.регистрации права: 01.04.2022г.)</t>
  </si>
  <si>
    <t>Российская Федерация, Краснодарский край, Крымский район, сельское поселение Адагумское, Адагум хутор,ул.Ленина, №. 47Ж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</si>
  <si>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23:15:0201018:396-23/227/2022-1)</t>
  </si>
  <si>
    <t>Земельный участок - дошкольное, начальное и среднее общее образование</t>
  </si>
  <si>
    <t>Земельный участок -  земельные участки (территории) общего пользования</t>
  </si>
  <si>
    <t>Земельные участки (территории) общего пользования</t>
  </si>
  <si>
    <t xml:space="preserve">Земельный участок-культурное развитие </t>
  </si>
  <si>
    <t>775 кв.м</t>
  </si>
  <si>
    <t xml:space="preserve">23:15:0201018:75
</t>
  </si>
  <si>
    <t>2305 кв.м</t>
  </si>
  <si>
    <t xml:space="preserve"> Краснодарский край, Крымский район, х.Адагум,ул.Ленина,47Г, площадью 2305 кв.м.</t>
  </si>
  <si>
    <t>Договор безвозмездного пользования от 17.05.2019г. Местная религиозная организация православный Приход храма священномученика Григория ( номер гос.регистрации права: 23:15:0201018:75-23/028/2019-2-3)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</si>
  <si>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23:15:0204001:75-23/028/2019-1)</t>
  </si>
  <si>
    <t>25.10.2001г.; 23.08.2013г; 15.08.2014, (дата гос.регистрации права: 26.02.2019г.)</t>
  </si>
  <si>
    <t>Краснодарский край, Крымский район, х.Кубанская Колонка, ул.Жукова, д.51</t>
  </si>
  <si>
    <t>25.10.2001г., 12.08.2019г.,  (дата гос.регистрации права: 24.09.2019г.)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</si>
  <si>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23:15:0202001:368-23/028/2019г. )</t>
  </si>
  <si>
    <t>Краснодарский край, Крымский район, х.Кубанская Колонка, ул.Жукова, д.51А</t>
  </si>
  <si>
    <t>Краснодарский край, Крымский район,  х.Непиль, ул.Кубанская, д.12В</t>
  </si>
  <si>
    <t>Краснодарский край, Крымский район,  х.Непиль, ул.Кубанская, д.12А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</si>
  <si>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23:15:0207001:629-23/028/2019-1. )</t>
  </si>
  <si>
    <t>25.10.2001г.; 25.10.2001г., 12.08.2019г.,  (дата гос.регистрации права: 12.11.2019г.)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</si>
  <si>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23:15:0207001:630-23/028/2019-1. )</t>
  </si>
  <si>
    <t>Российская Федерация, Краснодарский край, Крымский муниципальный район, сельское поселение Адагумское, Новопокровское село, улица Новопокровская, № 5А</t>
  </si>
  <si>
    <t>Земельный участок -культурное развитие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</si>
  <si>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23:15:0202001:367-23/028/2019 )</t>
  </si>
  <si>
    <t>Земельный участок  - улично-дорожная сеть</t>
  </si>
  <si>
    <t>Краснодарский край, Крымский район, село.Новопокровское, ул.Новопокровская</t>
  </si>
  <si>
    <t xml:space="preserve"> (номер гос.регистрации права: 23:15:0000000:2194-23/227/2022-4 )</t>
  </si>
  <si>
    <t>(дата гос.регистрации права: 14.04.2022г.)</t>
  </si>
  <si>
    <t>23:15:0201018:398</t>
  </si>
  <si>
    <t>Российская Федерация, Краснодарский край, Крымскиймуниципальный район, сельское поселение Адагумское,  Адагум хутор,улица Ленина, 47В</t>
  </si>
  <si>
    <t xml:space="preserve">Земельный участок - религиозное использование </t>
  </si>
  <si>
    <t>Земельный участок - парки культуры и отдыха</t>
  </si>
  <si>
    <t xml:space="preserve"> Постановление администрации муниципального образования Крымский район № 1668, (номер гос.регистрации права: 23:15:0201018:398-23/227/2022-2)</t>
  </si>
  <si>
    <t>17.05.2022г., (дата гос.регистрации права: 28.11.2022г.)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</si>
  <si>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23:15:0201018:79 -23/028/2019-1)</t>
  </si>
  <si>
    <t xml:space="preserve"> 12.08.2019г.; 23.08.2013г; 15.08.2014 г.; 25.10.2001г., (дата гос.регистрации права: 25.09.2019г.)</t>
  </si>
  <si>
    <t>Российская Федерация, Краснодарский край,  Крымский муниципальный район, сельское поселение Адагумское, Новопокровское село, улица Новопокровская, № 5Ж</t>
  </si>
  <si>
    <t xml:space="preserve"> п.1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170; (номер гос.регистрации права: 23:15:0224001:724-23/227/2020-1 )</t>
  </si>
  <si>
    <t>25.10.2001г.; 25.10.2001г.; 23.09.2020г, (дата гос.регистрации права: 02.12.2020г.)</t>
  </si>
  <si>
    <r>
      <t xml:space="preserve">25.10.2001г.; 25.10.2001г.; 23.09.2020г, (дата гос.регистрации права: </t>
    </r>
    <r>
      <rPr>
        <sz val="8"/>
        <rFont val="Times New Roman"/>
        <family val="1"/>
        <charset val="204"/>
      </rPr>
      <t>02.12.2020г.)</t>
    </r>
  </si>
  <si>
    <r>
      <t>п.1 ст. 3.1 Федерального закона "О введении в действие Земельного кодекса РФ" № 136-ФЗ; ст.19 Земельный Кодекс РФ № 1</t>
    </r>
    <r>
      <rPr>
        <sz val="8"/>
        <rFont val="Times New Roman"/>
        <family val="1"/>
        <charset val="204"/>
      </rPr>
      <t>36-ФЗ; Постановление Адагумского сельского поселения Крымского района № 170,</t>
    </r>
    <r>
      <rPr>
        <sz val="8"/>
        <color theme="1"/>
        <rFont val="Times New Roman"/>
        <family val="1"/>
        <charset val="204"/>
      </rPr>
      <t xml:space="preserve"> (номер гос.регистрации права: 23:15:0224001:723-23/227/2020-1 )</t>
    </r>
  </si>
  <si>
    <t>23:15:0000000:2157</t>
  </si>
  <si>
    <t>10068 м</t>
  </si>
  <si>
    <t>14665 м</t>
  </si>
  <si>
    <t>Автодорога Адагум-Аккерменка территория</t>
  </si>
  <si>
    <t>Российская Федерация, Краснодарский край, Крымский муниципальный  район, х. Аккерменка, сельское поселение Адагумское,Автодорога Адагум-Аккерменка территория</t>
  </si>
  <si>
    <t xml:space="preserve"> Решение Крымского районного суда от  УИД 23RS0024-01-2022-002842-07 к делу № 2-1901/2022г. (номер гос.регистрации права: 23:15:0000000:2157-23/227/2022-3 )</t>
  </si>
  <si>
    <t xml:space="preserve"> 07.09.2022г., (дата гос.регистрации права: 18.11.2022г.)</t>
  </si>
  <si>
    <t>Россия, Краснодарский край, Крымский район, х.Адагум, ул.Ленина, дом № 47</t>
  </si>
  <si>
    <t xml:space="preserve">23:15:0207001:412 </t>
  </si>
  <si>
    <t xml:space="preserve">23:15:0224001:389 </t>
  </si>
  <si>
    <t>16.07.2013г., (дата гос.регистрации права: 27.07.2013г.)</t>
  </si>
  <si>
    <t xml:space="preserve">Постановление администрации Адагумского сельского поселения Крымского района Краснодарского края № 48,  (номер гос.регистрации права: № 23-23-28/088/2013-211)  </t>
  </si>
  <si>
    <t>Нежилое здание</t>
  </si>
  <si>
    <t>Краснодарский край,Крымскийрайон, Адагумское сельское поселение, хутор Кубанская Колонка, улица Жукова, 51</t>
  </si>
  <si>
    <t>Нежилое здание (сельский клуб)</t>
  </si>
  <si>
    <t>Год ввода в эксплуатацию 1963г.; количество этажей, в том числе подземных этажей: 1-2; площадь 395,4 кв.м</t>
  </si>
  <si>
    <t>23:15:0202001:329</t>
  </si>
  <si>
    <t>16.11.2006г.; 19.12.2016г.; (дата гос.регистрации права: 06.04.2017г.)</t>
  </si>
  <si>
    <t xml:space="preserve">Постановление главы муниципального образования Крымский район № 2139; Заявление государственной регистрации права на недвижимое имущество, сделки с ним, ограничения ( обременения), перехода, прекращения права на недвижимое имущество № 23/028/803/2016-8331,  (номер гос.регистрации права: № 23:15:0202001:329-23/028/2017-1)  </t>
  </si>
  <si>
    <t>Год ввода в эксплуатацию 1969; этажность: 2, подземная этажность: 1; площадь:  297,4 кв.м</t>
  </si>
  <si>
    <t>Договор передачи муниципального имущества в оперативное управление № 9 от 16.07.2013г. МБУ "СКЦ Адагумского сельского поселения"</t>
  </si>
  <si>
    <t xml:space="preserve">Постановление главы муниципального образования Крымский район № 2139; акт приема-пердачи администрации Адагумского сельского поселения Крымского района недвижимого имущества в оперативное управление  МБУ "СКЦ Адагумского сельского поселения,   (номер гос.регистрации права: № 23-23-28/105/2014-147)  </t>
  </si>
  <si>
    <t>16.11.2006г.; 16.07.2013г., (дата гос.регистрации права: 10.10.2014г.)</t>
  </si>
  <si>
    <t>Краснодарский край, Крымский район, Адагумское сельское поселение, село Новопокровское, улица Новопокровская, №5А</t>
  </si>
  <si>
    <t>Год ввода в эксплуатацию 1969; площадь 241,9 кв.м.</t>
  </si>
  <si>
    <t xml:space="preserve"> (номер гос.регистрации права: №23:15:0224001:389-23/028/2020-1)</t>
  </si>
  <si>
    <t>(дата гос.регистрации права: 16.06.2020г.)</t>
  </si>
  <si>
    <t>Наименование и организационноправовая форма юридического лица</t>
  </si>
  <si>
    <t xml:space="preserve">ОРГН и дата государственной регистрации </t>
  </si>
  <si>
    <t xml:space="preserve">Адрес (местонахождение)        </t>
  </si>
  <si>
    <t xml:space="preserve">Реквизиты документа-основания  создания юридического лица </t>
  </si>
  <si>
    <t xml:space="preserve">Данные о балансовой и остаточной стоимости основных средств (фондов) </t>
  </si>
  <si>
    <t xml:space="preserve">Среднесписочная численность работников </t>
  </si>
  <si>
    <t>№ п/п</t>
  </si>
  <si>
    <t>Россия, Краснодарский край, Крымский район, х. Адагум, ул. Ленина, дом № 47</t>
  </si>
  <si>
    <t>1062337001814, дата регистрации: 30.09.2011г.</t>
  </si>
  <si>
    <t>1062337000173, дата регистрации: 13.10.2011г.</t>
  </si>
  <si>
    <t>1035257.94</t>
  </si>
  <si>
    <t>23:15:0000000:2099</t>
  </si>
  <si>
    <t>Разрешение на ввод объекта в эксплуатацию N RU23516302-023
 (номер гос.регистрации права: 23:15:0000000:2099-23/227/2021-1)</t>
  </si>
  <si>
    <t>23:15:0000000:2055</t>
  </si>
  <si>
    <t>23:15:0207001:963</t>
  </si>
  <si>
    <t>23:15:0207001:538</t>
  </si>
  <si>
    <t>Россия, Краснодарский край, Крымский район, х.Непиль, ул.Кубанская, дом № 12а</t>
  </si>
  <si>
    <t>Здание гаража</t>
  </si>
  <si>
    <t>Здание сарая</t>
  </si>
  <si>
    <t>Постановление главы муниципального образования Крымский район Краснодарского края № 2139</t>
  </si>
  <si>
    <t>16.11.2006г.</t>
  </si>
  <si>
    <t>Квартира жилая</t>
  </si>
  <si>
    <t xml:space="preserve"> Акт № 2; Уведомление о переводе нежилого помещения в жилое помещение; Дополнение к акту № 2 от 01.06.2015г; Решение Совета муниципального образования Крымский район Краснодарского края № 363, (номер гос.регистрации права: № 23-23/028-23/028/801/2016-4176/1)</t>
  </si>
  <si>
    <t>01.06.2015; 08.04.2015; 09.06.2013г.,  (дата гос.регистрации права: 05.04.2016г.)</t>
  </si>
  <si>
    <t>Подъзд к х.Адагум</t>
  </si>
  <si>
    <t>Краснодарский край, Крымский район, х.Адагум</t>
  </si>
  <si>
    <t>Краснодарский край, Крымский район,х.Адагум, ул.Северная</t>
  </si>
  <si>
    <t>Краснодарский край, Крымский район,х.Адагум, ул.Мира-ул.Северная</t>
  </si>
  <si>
    <t>Краснодарский край, Крымский район, х.Адагум, ул.Пушкина-ул.Горького</t>
  </si>
  <si>
    <t>Краснодарский край, Крымский район,х.Адагум, ул.Мира-ул.Пушкина</t>
  </si>
  <si>
    <t>Краснодарский край, Крымский район, х.Адагум, ул.Есенина</t>
  </si>
  <si>
    <t>Краснодарский край, Крымский район,х.Адагум, ул.Пушкина-ул.Горького</t>
  </si>
  <si>
    <t>Краснодарский край, Крымский район, х.Адагум, ул.Мира-ул.Северная</t>
  </si>
  <si>
    <t>Краснодарский край, Крымский район, х.Адагум, ул.Советская,144</t>
  </si>
  <si>
    <t>Краснодарский край, Крымский район,х.Адагум, ул.8марта</t>
  </si>
  <si>
    <t>Краснодарский край, Крымский район, х.Адагум, ул.Советская-ул.Комсомольская</t>
  </si>
  <si>
    <t>Краснодарский край, Крымский район, х.Адагум, ул.Красная</t>
  </si>
  <si>
    <t>Краснодарский край, Крымский район,  х.Непиль-х.Пролетарский</t>
  </si>
  <si>
    <t>Краснодарский край, Крымский район, с.Новопокровское</t>
  </si>
  <si>
    <t>Краснодарский край, Крымский район, х.Свет-х.Аккерменка</t>
  </si>
  <si>
    <t xml:space="preserve"> Краснодарский край, Крымский район, х.Адагум</t>
  </si>
  <si>
    <t>Краснодарский край, Крымский район, х.Кубанская Колонка</t>
  </si>
  <si>
    <t>Краснодарский край, Крымский район, х.Кубанская Колонка, с.Баранцовское</t>
  </si>
  <si>
    <t>Краснодарский край, Крымский район,  х.Адагум</t>
  </si>
  <si>
    <t>Краснодарский край, Крымский район, х.Адагум, ул.Речная</t>
  </si>
  <si>
    <t>Краснодарский край, Крымский район, х.Адагум, ул.Молодежная</t>
  </si>
  <si>
    <t>Краснодарский край, Крымский район, х.Адагум, ул.Полевая</t>
  </si>
  <si>
    <t>Краснодарский край, Крымский район, х.Адагум, ул.Веселая</t>
  </si>
  <si>
    <t>Краснодарский край, Крымский район, х.Адагум, ул.Героев Афганцев</t>
  </si>
  <si>
    <t>Краснодарский край, Крымский район, х.Адагум, ул.Земледельцев</t>
  </si>
  <si>
    <t>Краснодарский край, Крымский район, п.Нефтепромысловый</t>
  </si>
  <si>
    <t>Краснодарский край, Крымский район, х.Непиль</t>
  </si>
  <si>
    <t>Россия, Краснодарский край, Крымский район, х.Непиль, ул.Кубанская, дом № 43Г, кв.1</t>
  </si>
  <si>
    <t>Автомобильная дорога,  асфальт, х.Адагум, 1 переулок Мира-Пушкина 0,20 км</t>
  </si>
  <si>
    <t>Краснодарский край, Крымский район, х.Пролетарский</t>
  </si>
  <si>
    <t>Краснодарский край, Крымский район, х.Новомихайловский</t>
  </si>
  <si>
    <t>Краснодарский край, Крымский район, с.Баранцовское</t>
  </si>
  <si>
    <t xml:space="preserve"> Краснодарский край, Крымский район,  х.Адагум</t>
  </si>
  <si>
    <t>Постановление главы муниципального образования Крымский район № 2139</t>
  </si>
  <si>
    <t>Автомобильные дороги</t>
  </si>
  <si>
    <t xml:space="preserve">Земельные участки </t>
  </si>
  <si>
    <t xml:space="preserve">Объекты электроснабжения </t>
  </si>
  <si>
    <t xml:space="preserve">Объекты газоснабжения </t>
  </si>
  <si>
    <t>Объекты капитального строительства</t>
  </si>
  <si>
    <t>Договор найма служебного жилого помещения № 1 от 01.02.2019г.</t>
  </si>
  <si>
    <t>Краснодарский край, Крымский район, х.Адагум, ул.Ленина</t>
  </si>
  <si>
    <t>РАЗДЕЛ 1.  Сведения о мунициапальном недвижимом имуществе</t>
  </si>
  <si>
    <t>РАЗДЕЛ 2. Сведения о муниципальном движимом имуществе</t>
  </si>
  <si>
    <t>РАЗДЕЛ 3.  Сведения о муниципальных казенных учреждениях</t>
  </si>
  <si>
    <t xml:space="preserve">Объекты культурного наследия </t>
  </si>
  <si>
    <t>Объекты вспомогательного использования</t>
  </si>
  <si>
    <t>Решение Совета Адагумского сельского поселения Крымского района № 189</t>
  </si>
  <si>
    <t>19.12.2018г.</t>
  </si>
  <si>
    <t>Автомобильная дорога, асфальт, х.Адагум, 3 переулок Пушкина-Горького,0,65 км</t>
  </si>
  <si>
    <t>Автомобильная дорога, асфальт, х.Адагум, 2 переулок Пушкина-Горького 0,29</t>
  </si>
  <si>
    <t>Автомобильная дорога, асфальт, х.Адагум, 2 переулок Мира-Северная 0,14 км</t>
  </si>
  <si>
    <t>Автомобильная дорога, асфальт, х.Адагум, 2 переулок Мира-Пушкина 0,28 км</t>
  </si>
  <si>
    <t>Автомобильная дорога, грунт х.Адагум, ул.Есенина 0,17 км</t>
  </si>
  <si>
    <t>Автомобильная дорога, грунт, х.Адагум,ул.Вишневая 0,16км</t>
  </si>
  <si>
    <t>Автомобильная дорога, грунт, х.Адагум,ул.Возрождения 0,45км</t>
  </si>
  <si>
    <t>Автомобильная дорога, грунт, х.Адагум,ул.Красная 0,80 км</t>
  </si>
  <si>
    <t>Автомобильная дорога, щебень, дорога к МТФ №3(район р.Кубань) 5,2 км</t>
  </si>
  <si>
    <t>Автомобильная дорога, щебень, х.Адагум, подъездной путь к к кладбищу х.Кубанская Колонка 0,83 км</t>
  </si>
  <si>
    <t>Автомобильная дорога, щебень, х.Адагум, подъездной путь к скважине ул.Советская,143-а,0,28 км</t>
  </si>
  <si>
    <t>Автомобильная дорога, щебень, х.Адагум, ул.Молодежная,0,43 км</t>
  </si>
  <si>
    <t>Автомобильная дорога, грунт,х.Адагум,ул.Героев Афганцев 0,20 км</t>
  </si>
  <si>
    <t>Автомобильная дорога, щебень, х.Адагум, ул.Речная, 0,70км</t>
  </si>
  <si>
    <t>Автомобильная дорога, щебень,х.Адагум,1 переулок Советская-Комсомольская 0,16 км</t>
  </si>
  <si>
    <t xml:space="preserve">                                                         Сооружения дорожного транспорта </t>
  </si>
  <si>
    <t>15.05.2014г.,                        (дата гос.регистрации права: 17.09.2014г.)</t>
  </si>
  <si>
    <t>15.05.2014г.,                         (дата гос.регистрации права: 18.09.2014г.)</t>
  </si>
  <si>
    <t>07.04.2015г.,                         (дата гос.регистрации права: 11.11.2015г.)</t>
  </si>
  <si>
    <t>Артезианская скважина № 3 (водонапорная башня)</t>
  </si>
  <si>
    <t xml:space="preserve">Артезианская скважина (водозаборный узел) </t>
  </si>
  <si>
    <t xml:space="preserve">
23093,98</t>
  </si>
  <si>
    <t>19.09.2014г.,                        (дата гос.регистрации права: 17.09.2014г.)</t>
  </si>
  <si>
    <t>15.05.2014г.,                         (дата гос.регистрации права: 17.09.2014г.)</t>
  </si>
  <si>
    <t>Год постройки 1973;         3427 м</t>
  </si>
  <si>
    <t>Год постройки 1973;          292 м</t>
  </si>
  <si>
    <t xml:space="preserve">Площадка накопления ТКО </t>
  </si>
  <si>
    <t>Краснодарский край, Крымский район, х.Адагум, ул.Комсомольская</t>
  </si>
  <si>
    <t>Краснодарский край, Крымский район, х.Адагум, ул.Пушкина</t>
  </si>
  <si>
    <t>Краснодарский край, Крымский р-н,х.Адагум</t>
  </si>
  <si>
    <t>Краснодарский край, Крымский р-н, с.Новопокровское</t>
  </si>
  <si>
    <t>Надземный газопровод и ШРП-2 в с.Новопокровском Крымского района</t>
  </si>
  <si>
    <t>Надземный газопровод низкого давления по ул.Комсомольской х.Адагум</t>
  </si>
  <si>
    <t>Газопровод ул.Земледельцев х.Адагум</t>
  </si>
  <si>
    <t>Газопровод х.Кубанская Колонка, с.Баранцовское(2 оч.)</t>
  </si>
  <si>
    <t>Распределительный газопровод  ул.Молодежная х.Адагум</t>
  </si>
  <si>
    <t>Краснодарский край, Крымский р-н, х.Адагум</t>
  </si>
  <si>
    <t>Муниципальное казённое учреждение культуры "Социально-культурный центр Адагумского сельского поселения "</t>
  </si>
  <si>
    <t>Сведения об установленных в отношении муниципального недвижимого имущества ограничениях (обременениях) с указанием основания  и даты  их возникновения и прекращения</t>
  </si>
  <si>
    <t>Муниципальное казённое учреждение "Адагумская поселенческая библиотека"</t>
  </si>
  <si>
    <t>Устав МКУ "Адагумская поселенческая библиотека" от 21.03.2018г. №46</t>
  </si>
  <si>
    <t>1195630,08 / 0,00</t>
  </si>
  <si>
    <t>10390987,15 / 2610342,59</t>
  </si>
  <si>
    <t>Устав МКУК "Социально-культурный центр Адагумского сельского поселения" от 01.12.2016 г.№ 442</t>
  </si>
  <si>
    <t>Оперативное управление МКУК "СКЦ Адагумского сельского поселения"</t>
  </si>
  <si>
    <t>28.07.2006г,;                  03.10.2011,,                           (дата гос,регистрации права: 25,01,2012г,)</t>
  </si>
  <si>
    <t xml:space="preserve"> х.Адагум ул.Ленина 47Д</t>
  </si>
  <si>
    <t xml:space="preserve"> х.Кубанская Колонка ул.Жукова 51А</t>
  </si>
  <si>
    <t>Площадка п.Нефтепромысловый</t>
  </si>
  <si>
    <t xml:space="preserve">Площадка с.Новопокровское </t>
  </si>
  <si>
    <t>с.Новопокровское</t>
  </si>
  <si>
    <t xml:space="preserve">Площадка х.Адагум </t>
  </si>
  <si>
    <t>х.Адагум</t>
  </si>
  <si>
    <t>п.Нефтепромысловый, ул.Центральная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</si>
  <si>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11.10.2021 г. № 272)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</si>
  <si>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14.09.2022 г. № 142/1)</t>
  </si>
  <si>
    <t>1.085.2.0086</t>
  </si>
  <si>
    <t>1.085.2.0087</t>
  </si>
  <si>
    <t>1.085.2.0088</t>
  </si>
  <si>
    <t>1.085.2.0085</t>
  </si>
  <si>
    <t>1.085.2.0084</t>
  </si>
  <si>
    <t>1.085.2.0082</t>
  </si>
  <si>
    <t>1.085.2.0081</t>
  </si>
  <si>
    <t>1.085.2.0083</t>
  </si>
  <si>
    <t>Год ввода в эксплуатацию 1963г. Этажность: 3; подземная этажность: 1; площадь 1047,1 кв.м</t>
  </si>
  <si>
    <t>дорога  грунт, щебень 2,5км х.Аккерменка</t>
  </si>
  <si>
    <t>Краснодарский край, Крымский район, х.Аккерменка</t>
  </si>
  <si>
    <t xml:space="preserve">протяженность 
1,5 км -щебень; грунт -1,0 км
</t>
  </si>
  <si>
    <t xml:space="preserve">Россия, Краснодарский край, Крымский район, с/пос Адагумское,
западная окраина поселка Нефтепромысловый
</t>
  </si>
  <si>
    <t xml:space="preserve">      779 кв.м</t>
  </si>
  <si>
    <t xml:space="preserve">Квартира </t>
  </si>
  <si>
    <t>Россия, Краснодарский край, Крымский район, п.Нефтепромысловый, ул.Центральная, дом № 8, кв.1</t>
  </si>
  <si>
    <t>23:15:0204001:152</t>
  </si>
  <si>
    <t>55,0 кв.м.</t>
  </si>
  <si>
    <t xml:space="preserve"> дата гос.регистрации права 20.01.2023 г. </t>
  </si>
  <si>
    <t>Свидетельство о праве на наследство по закону от 19.01.2023 г. № 23/264-н/23-2023-3-4</t>
  </si>
  <si>
    <t>Объекты водоснабжения</t>
  </si>
  <si>
    <t>по состоянию на 01.04.2023 г.</t>
  </si>
  <si>
    <t>7375312,44/      2075471,48</t>
  </si>
  <si>
    <t>1096568,7/    418224,50</t>
  </si>
  <si>
    <t>21792,24/      6344,89</t>
  </si>
  <si>
    <t>100585,66/       83911,39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</si>
</sst>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292C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 shrinkToFit="1"/>
    </xf>
    <xf numFmtId="0" fontId="1" fillId="0" borderId="8" xfId="0" applyFont="1" applyBorder="1" applyAlignment="1">
      <alignment wrapText="1" shrinkToFit="1"/>
    </xf>
    <xf numFmtId="0" fontId="1" fillId="0" borderId="11" xfId="0" applyFont="1" applyBorder="1" applyAlignment="1">
      <alignment wrapText="1" shrinkToFi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" fillId="0" borderId="1" xfId="0" applyFont="1" applyBorder="1" applyAlignment="1">
      <alignment shrinkToFi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wrapText="1"/>
    </xf>
    <xf numFmtId="0" fontId="11" fillId="2" borderId="5" xfId="0" applyNumberFormat="1" applyFont="1" applyFill="1" applyBorder="1" applyAlignment="1">
      <alignment horizontal="left" vertical="top" wrapText="1"/>
    </xf>
    <xf numFmtId="0" fontId="11" fillId="2" borderId="9" xfId="0" applyNumberFormat="1" applyFont="1" applyFill="1" applyBorder="1" applyAlignment="1">
      <alignment horizontal="left" vertical="top" wrapText="1"/>
    </xf>
    <xf numFmtId="0" fontId="11" fillId="2" borderId="10" xfId="0" applyNumberFormat="1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1" fillId="0" borderId="11" xfId="0" applyFont="1" applyBorder="1" applyAlignment="1">
      <alignment wrapText="1"/>
    </xf>
    <xf numFmtId="0" fontId="10" fillId="0" borderId="15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wrapText="1"/>
    </xf>
    <xf numFmtId="0" fontId="11" fillId="2" borderId="16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11" fillId="2" borderId="11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shrinkToFit="1"/>
    </xf>
    <xf numFmtId="0" fontId="1" fillId="0" borderId="0" xfId="0" applyFont="1" applyBorder="1" applyAlignment="1">
      <alignment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wrapText="1"/>
    </xf>
    <xf numFmtId="0" fontId="11" fillId="2" borderId="17" xfId="0" applyNumberFormat="1" applyFont="1" applyFill="1" applyBorder="1" applyAlignment="1">
      <alignment horizontal="left" vertical="top" wrapText="1"/>
    </xf>
    <xf numFmtId="0" fontId="11" fillId="2" borderId="18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wrapText="1" shrinkToFit="1"/>
    </xf>
    <xf numFmtId="0" fontId="1" fillId="0" borderId="2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 readingOrder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shrinkToFit="1"/>
    </xf>
    <xf numFmtId="0" fontId="2" fillId="0" borderId="24" xfId="0" applyNumberFormat="1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right" vertical="top" wrapText="1" shrinkToFit="1"/>
    </xf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2" fontId="1" fillId="0" borderId="24" xfId="0" applyNumberFormat="1" applyFont="1" applyFill="1" applyBorder="1" applyAlignment="1">
      <alignment horizontal="righ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0" fontId="1" fillId="0" borderId="11" xfId="0" applyFont="1" applyFill="1" applyBorder="1" applyAlignment="1">
      <alignment horizontal="left"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13" fillId="0" borderId="22" xfId="0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right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 shrinkToFit="1"/>
    </xf>
    <xf numFmtId="0" fontId="8" fillId="0" borderId="0" xfId="0" applyFont="1" applyFill="1" applyAlignment="1">
      <alignment horizontal="left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4" fontId="2" fillId="0" borderId="10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/>
    <xf numFmtId="0" fontId="1" fillId="0" borderId="1" xfId="0" applyFont="1" applyFill="1" applyBorder="1" applyAlignment="1">
      <alignment vertical="center" wrapText="1" shrinkToFit="1"/>
    </xf>
    <xf numFmtId="0" fontId="1" fillId="0" borderId="25" xfId="0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 shrinkToFit="1"/>
    </xf>
    <xf numFmtId="0" fontId="1" fillId="0" borderId="1" xfId="0" applyFont="1" applyFill="1" applyBorder="1" applyAlignment="1">
      <alignment wrapText="1" shrinkToFit="1"/>
    </xf>
    <xf numFmtId="0" fontId="1" fillId="0" borderId="25" xfId="0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4" fontId="2" fillId="0" borderId="9" xfId="0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2" fontId="13" fillId="0" borderId="0" xfId="0" applyNumberFormat="1" applyFont="1" applyFill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/>
    </xf>
    <xf numFmtId="2" fontId="13" fillId="0" borderId="24" xfId="0" applyNumberFormat="1" applyFont="1" applyFill="1" applyBorder="1" applyAlignment="1">
      <alignment horizontal="right" vertical="top" wrapText="1"/>
    </xf>
    <xf numFmtId="0" fontId="2" fillId="0" borderId="18" xfId="0" applyNumberFormat="1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 shrinkToFit="1"/>
    </xf>
    <xf numFmtId="0" fontId="1" fillId="0" borderId="24" xfId="0" applyFont="1" applyFill="1" applyBorder="1" applyAlignment="1">
      <alignment horizontal="left" vertical="top" wrapText="1" shrinkToFit="1"/>
    </xf>
    <xf numFmtId="0" fontId="10" fillId="0" borderId="2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9" fillId="0" borderId="24" xfId="0" applyFont="1" applyFill="1" applyBorder="1"/>
    <xf numFmtId="0" fontId="1" fillId="0" borderId="24" xfId="0" applyFont="1" applyFill="1" applyBorder="1"/>
    <xf numFmtId="0" fontId="11" fillId="2" borderId="10" xfId="0" applyNumberFormat="1" applyFont="1" applyFill="1" applyBorder="1" applyAlignment="1">
      <alignment horizontal="right" vertical="top" wrapText="1"/>
    </xf>
    <xf numFmtId="0" fontId="11" fillId="2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 shrinkToFit="1"/>
    </xf>
    <xf numFmtId="0" fontId="11" fillId="2" borderId="17" xfId="0" applyNumberFormat="1" applyFont="1" applyFill="1" applyBorder="1" applyAlignment="1">
      <alignment horizontal="right" vertical="top" wrapText="1"/>
    </xf>
    <xf numFmtId="0" fontId="11" fillId="2" borderId="1" xfId="0" applyNumberFormat="1" applyFont="1" applyFill="1" applyBorder="1" applyAlignment="1">
      <alignment horizontal="right" vertical="top" wrapText="1"/>
    </xf>
    <xf numFmtId="0" fontId="11" fillId="2" borderId="16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 wrapText="1" shrinkToFit="1"/>
    </xf>
    <xf numFmtId="0" fontId="3" fillId="0" borderId="8" xfId="0" applyFont="1" applyBorder="1" applyAlignment="1">
      <alignment horizontal="right" wrapText="1" shrinkToFit="1"/>
    </xf>
    <xf numFmtId="2" fontId="1" fillId="0" borderId="1" xfId="0" applyNumberFormat="1" applyFont="1" applyBorder="1" applyAlignment="1">
      <alignment wrapText="1" shrinkToFit="1"/>
    </xf>
    <xf numFmtId="0" fontId="1" fillId="0" borderId="1" xfId="0" applyFont="1" applyBorder="1" applyAlignment="1">
      <alignment horizontal="center" vertical="top" wrapText="1" shrinkToFit="1"/>
    </xf>
    <xf numFmtId="0" fontId="1" fillId="0" borderId="24" xfId="0" applyFont="1" applyBorder="1" applyAlignment="1">
      <alignment horizontal="center" vertical="top" wrapText="1"/>
    </xf>
    <xf numFmtId="0" fontId="5" fillId="0" borderId="24" xfId="0" applyFont="1" applyFill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2" fontId="5" fillId="0" borderId="24" xfId="0" applyNumberFormat="1" applyFont="1" applyFill="1" applyBorder="1" applyAlignment="1">
      <alignment horizontal="right" vertical="top" wrapText="1"/>
    </xf>
    <xf numFmtId="0" fontId="2" fillId="0" borderId="29" xfId="0" applyNumberFormat="1" applyFont="1" applyFill="1" applyBorder="1" applyAlignment="1">
      <alignment horizontal="left" vertical="top" wrapText="1"/>
    </xf>
    <xf numFmtId="0" fontId="1" fillId="0" borderId="24" xfId="0" applyFont="1" applyBorder="1"/>
    <xf numFmtId="0" fontId="1" fillId="0" borderId="24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 shrinkToFi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1" fillId="0" borderId="24" xfId="0" applyFont="1" applyBorder="1" applyAlignment="1">
      <alignment wrapText="1"/>
    </xf>
    <xf numFmtId="0" fontId="11" fillId="2" borderId="7" xfId="0" applyNumberFormat="1" applyFont="1" applyFill="1" applyBorder="1" applyAlignment="1">
      <alignment horizontal="left" vertical="top" wrapText="1"/>
    </xf>
    <xf numFmtId="0" fontId="11" fillId="2" borderId="30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1" fillId="0" borderId="24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3" xfId="0" applyFont="1" applyFill="1" applyBorder="1" applyAlignment="1">
      <alignment horizontal="center" vertical="top" wrapText="1" shrinkToFit="1"/>
    </xf>
    <xf numFmtId="0" fontId="4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28" xfId="0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wrapText="1"/>
    </xf>
    <xf numFmtId="0" fontId="3" fillId="0" borderId="13" xfId="0" applyFont="1" applyBorder="1" applyAlignment="1">
      <alignment horizontal="right" shrinkToFit="1"/>
    </xf>
    <xf numFmtId="0" fontId="4" fillId="0" borderId="0" xfId="0" applyFont="1" applyAlignment="1">
      <alignment horizontal="right"/>
    </xf>
    <xf numFmtId="0" fontId="4" fillId="0" borderId="14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19" xfId="0" applyFont="1" applyBorder="1" applyAlignment="1">
      <alignment horizontal="center" shrinkToFit="1"/>
    </xf>
    <xf numFmtId="0" fontId="3" fillId="0" borderId="20" xfId="0" applyFont="1" applyBorder="1" applyAlignment="1">
      <alignment horizontal="center" shrinkToFit="1"/>
    </xf>
    <xf numFmtId="0" fontId="3" fillId="0" borderId="2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7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topLeftCell="A153" zoomScaleNormal="100" workbookViewId="0">
      <selection activeCell="G156" sqref="G156"/>
    </sheetView>
  </sheetViews>
  <sheetFormatPr defaultRowHeight="15" x14ac:dyDescent="0.25"/>
  <cols>
    <col min="1" max="1" width="5.28515625" style="6" customWidth="1"/>
    <col min="2" max="2" width="23.5703125" style="2" customWidth="1"/>
    <col min="3" max="3" width="19" style="2" customWidth="1"/>
    <col min="4" max="4" width="14.5703125" style="2" customWidth="1"/>
    <col min="5" max="5" width="16.7109375" style="2" customWidth="1"/>
    <col min="6" max="6" width="12.28515625" style="2" customWidth="1"/>
    <col min="7" max="7" width="11.28515625" style="2" customWidth="1"/>
    <col min="8" max="8" width="15.85546875" style="2" customWidth="1"/>
    <col min="9" max="9" width="21.28515625" style="2" customWidth="1"/>
    <col min="10" max="10" width="13.28515625" style="2" customWidth="1"/>
    <col min="11" max="11" width="19.28515625" style="2" customWidth="1"/>
  </cols>
  <sheetData>
    <row r="1" spans="1:17" s="12" customFormat="1" x14ac:dyDescent="0.2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7" x14ac:dyDescent="0.25">
      <c r="A2" s="161" t="s">
        <v>735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7" x14ac:dyDescent="0.25">
      <c r="A3" s="162" t="s">
        <v>651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7" s="11" customFormat="1" ht="138" customHeight="1" x14ac:dyDescent="0.2">
      <c r="A4" s="52" t="s">
        <v>1</v>
      </c>
      <c r="B4" s="52" t="s">
        <v>224</v>
      </c>
      <c r="C4" s="52" t="s">
        <v>225</v>
      </c>
      <c r="D4" s="52" t="s">
        <v>226</v>
      </c>
      <c r="E4" s="52" t="s">
        <v>227</v>
      </c>
      <c r="F4" s="52" t="s">
        <v>228</v>
      </c>
      <c r="G4" s="52" t="s">
        <v>229</v>
      </c>
      <c r="H4" s="52" t="s">
        <v>230</v>
      </c>
      <c r="I4" s="52" t="s">
        <v>231</v>
      </c>
      <c r="J4" s="52" t="s">
        <v>232</v>
      </c>
      <c r="K4" s="52" t="s">
        <v>696</v>
      </c>
      <c r="L4" s="10"/>
      <c r="M4" s="10"/>
      <c r="N4" s="10"/>
      <c r="O4" s="10"/>
      <c r="P4" s="10"/>
      <c r="Q4" s="10"/>
    </row>
    <row r="5" spans="1:17" s="11" customFormat="1" ht="15.6" customHeight="1" x14ac:dyDescent="0.2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  <c r="K5" s="53">
        <v>11</v>
      </c>
      <c r="L5" s="10"/>
      <c r="M5" s="10"/>
      <c r="N5" s="10"/>
      <c r="O5" s="10"/>
      <c r="P5" s="10"/>
      <c r="Q5" s="10"/>
    </row>
    <row r="6" spans="1:17" s="11" customFormat="1" ht="15.6" customHeight="1" x14ac:dyDescent="0.25">
      <c r="A6" s="177" t="s">
        <v>648</v>
      </c>
      <c r="B6" s="178"/>
      <c r="C6" s="178"/>
      <c r="D6" s="178"/>
      <c r="E6" s="178"/>
      <c r="F6" s="178"/>
      <c r="G6" s="178"/>
      <c r="H6" s="178"/>
      <c r="I6" s="178"/>
      <c r="J6" s="178"/>
      <c r="K6" s="179"/>
      <c r="L6" s="10"/>
      <c r="M6" s="10"/>
      <c r="N6" s="10"/>
      <c r="O6" s="10"/>
      <c r="P6" s="10"/>
      <c r="Q6" s="10"/>
    </row>
    <row r="7" spans="1:17" s="11" customFormat="1" ht="82.5" customHeight="1" x14ac:dyDescent="0.2">
      <c r="A7" s="43">
        <v>1</v>
      </c>
      <c r="B7" s="54" t="s">
        <v>286</v>
      </c>
      <c r="C7" s="55" t="s">
        <v>272</v>
      </c>
      <c r="D7" s="43" t="s">
        <v>11</v>
      </c>
      <c r="E7" s="54" t="s">
        <v>271</v>
      </c>
      <c r="F7" s="143">
        <v>78020.820000000007</v>
      </c>
      <c r="G7" s="46"/>
      <c r="H7" s="54" t="s">
        <v>367</v>
      </c>
      <c r="I7" s="56" t="s">
        <v>366</v>
      </c>
      <c r="J7" s="57" t="s">
        <v>301</v>
      </c>
      <c r="K7" s="58"/>
      <c r="L7" s="10"/>
      <c r="M7" s="10"/>
      <c r="N7" s="10"/>
      <c r="O7" s="10"/>
      <c r="P7" s="10"/>
      <c r="Q7" s="10"/>
    </row>
    <row r="8" spans="1:17" s="11" customFormat="1" ht="97.5" customHeight="1" x14ac:dyDescent="0.2">
      <c r="A8" s="43">
        <v>2</v>
      </c>
      <c r="B8" s="54" t="s">
        <v>570</v>
      </c>
      <c r="C8" s="59" t="s">
        <v>565</v>
      </c>
      <c r="D8" s="43" t="s">
        <v>166</v>
      </c>
      <c r="E8" s="54" t="s">
        <v>722</v>
      </c>
      <c r="F8" s="46" t="s">
        <v>736</v>
      </c>
      <c r="G8" s="60">
        <v>15361067.84</v>
      </c>
      <c r="H8" s="55" t="s">
        <v>568</v>
      </c>
      <c r="I8" s="55" t="s">
        <v>569</v>
      </c>
      <c r="J8" s="57" t="s">
        <v>301</v>
      </c>
      <c r="K8" s="61" t="s">
        <v>702</v>
      </c>
      <c r="L8" s="10"/>
      <c r="M8" s="10"/>
      <c r="N8" s="10"/>
      <c r="O8" s="10"/>
      <c r="P8" s="10"/>
      <c r="Q8" s="10"/>
    </row>
    <row r="9" spans="1:17" s="11" customFormat="1" ht="162" customHeight="1" x14ac:dyDescent="0.2">
      <c r="A9" s="43">
        <v>3</v>
      </c>
      <c r="B9" s="54" t="s">
        <v>570</v>
      </c>
      <c r="C9" s="59" t="s">
        <v>601</v>
      </c>
      <c r="D9" s="62" t="s">
        <v>566</v>
      </c>
      <c r="E9" s="54" t="s">
        <v>577</v>
      </c>
      <c r="F9" s="145" t="s">
        <v>737</v>
      </c>
      <c r="G9" s="60"/>
      <c r="H9" s="55" t="s">
        <v>580</v>
      </c>
      <c r="I9" s="55" t="s">
        <v>579</v>
      </c>
      <c r="J9" s="57" t="s">
        <v>301</v>
      </c>
      <c r="K9" s="61" t="s">
        <v>578</v>
      </c>
      <c r="L9" s="10"/>
      <c r="M9" s="10"/>
      <c r="N9" s="10"/>
      <c r="O9" s="10"/>
      <c r="P9" s="10"/>
      <c r="Q9" s="10"/>
    </row>
    <row r="10" spans="1:17" s="11" customFormat="1" ht="133.15" customHeight="1" x14ac:dyDescent="0.2">
      <c r="A10" s="43">
        <v>4</v>
      </c>
      <c r="B10" s="54" t="s">
        <v>572</v>
      </c>
      <c r="C10" s="59" t="s">
        <v>571</v>
      </c>
      <c r="D10" s="63" t="s">
        <v>574</v>
      </c>
      <c r="E10" s="54" t="s">
        <v>573</v>
      </c>
      <c r="F10" s="46" t="s">
        <v>738</v>
      </c>
      <c r="G10" s="46">
        <v>5947641.6699999999</v>
      </c>
      <c r="H10" s="55" t="s">
        <v>575</v>
      </c>
      <c r="I10" s="55" t="s">
        <v>576</v>
      </c>
      <c r="J10" s="57" t="s">
        <v>301</v>
      </c>
      <c r="K10" s="61" t="s">
        <v>702</v>
      </c>
      <c r="L10" s="10"/>
      <c r="M10" s="10"/>
      <c r="N10" s="10"/>
      <c r="O10" s="10"/>
      <c r="P10" s="10"/>
      <c r="Q10" s="10"/>
    </row>
    <row r="11" spans="1:17" s="11" customFormat="1" ht="68.45" customHeight="1" x14ac:dyDescent="0.2">
      <c r="A11" s="43">
        <v>5</v>
      </c>
      <c r="B11" s="54" t="s">
        <v>570</v>
      </c>
      <c r="C11" s="59" t="s">
        <v>581</v>
      </c>
      <c r="D11" s="64" t="s">
        <v>567</v>
      </c>
      <c r="E11" s="54" t="s">
        <v>582</v>
      </c>
      <c r="F11" s="46" t="s">
        <v>739</v>
      </c>
      <c r="G11" s="60">
        <v>3119017.48</v>
      </c>
      <c r="H11" s="65" t="s">
        <v>584</v>
      </c>
      <c r="I11" s="55" t="s">
        <v>583</v>
      </c>
      <c r="J11" s="57" t="s">
        <v>301</v>
      </c>
      <c r="K11" s="61" t="s">
        <v>702</v>
      </c>
      <c r="L11" s="10"/>
      <c r="M11" s="10"/>
      <c r="N11" s="10"/>
      <c r="O11" s="10"/>
      <c r="P11" s="10"/>
      <c r="Q11" s="10"/>
    </row>
    <row r="12" spans="1:17" s="11" customFormat="1" ht="68.45" customHeight="1" x14ac:dyDescent="0.2">
      <c r="A12" s="43">
        <v>6</v>
      </c>
      <c r="B12" s="66" t="s">
        <v>606</v>
      </c>
      <c r="C12" s="127" t="s">
        <v>637</v>
      </c>
      <c r="D12" s="66" t="s">
        <v>197</v>
      </c>
      <c r="E12" s="66" t="s">
        <v>196</v>
      </c>
      <c r="F12" s="67">
        <v>194059.86</v>
      </c>
      <c r="G12" s="60"/>
      <c r="H12" s="65" t="s">
        <v>608</v>
      </c>
      <c r="I12" s="66" t="s">
        <v>607</v>
      </c>
      <c r="J12" s="57" t="s">
        <v>301</v>
      </c>
      <c r="K12" s="128" t="s">
        <v>649</v>
      </c>
      <c r="L12" s="10"/>
      <c r="M12" s="10"/>
      <c r="N12" s="10"/>
      <c r="O12" s="10"/>
      <c r="P12" s="10"/>
      <c r="Q12" s="10"/>
    </row>
    <row r="13" spans="1:17" s="11" customFormat="1" ht="137.25" customHeight="1" x14ac:dyDescent="0.2">
      <c r="A13" s="43">
        <v>7</v>
      </c>
      <c r="B13" s="66" t="s">
        <v>728</v>
      </c>
      <c r="C13" s="127" t="s">
        <v>729</v>
      </c>
      <c r="D13" s="66" t="s">
        <v>730</v>
      </c>
      <c r="E13" s="66" t="s">
        <v>731</v>
      </c>
      <c r="F13" s="67">
        <v>828335.2</v>
      </c>
      <c r="G13" s="60"/>
      <c r="H13" s="65" t="s">
        <v>732</v>
      </c>
      <c r="I13" s="66" t="s">
        <v>733</v>
      </c>
      <c r="J13" s="57" t="s">
        <v>301</v>
      </c>
      <c r="K13" s="128"/>
      <c r="L13" s="10"/>
      <c r="M13" s="10"/>
      <c r="N13" s="10"/>
      <c r="O13" s="10"/>
      <c r="P13" s="10"/>
      <c r="Q13" s="10"/>
    </row>
    <row r="14" spans="1:17" s="11" customFormat="1" ht="19.149999999999999" customHeight="1" x14ac:dyDescent="0.2">
      <c r="A14" s="171" t="s">
        <v>655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0"/>
      <c r="M14" s="10"/>
      <c r="N14" s="10"/>
      <c r="O14" s="10"/>
      <c r="P14" s="10"/>
      <c r="Q14" s="10"/>
    </row>
    <row r="15" spans="1:17" s="11" customFormat="1" ht="104.45" customHeight="1" x14ac:dyDescent="0.2">
      <c r="A15" s="69">
        <v>8</v>
      </c>
      <c r="B15" s="129" t="s">
        <v>602</v>
      </c>
      <c r="C15" s="70" t="s">
        <v>272</v>
      </c>
      <c r="D15" s="62"/>
      <c r="E15" s="71" t="s">
        <v>12</v>
      </c>
      <c r="F15" s="45">
        <v>21921.84</v>
      </c>
      <c r="G15" s="45"/>
      <c r="H15" s="65" t="s">
        <v>605</v>
      </c>
      <c r="I15" s="54" t="s">
        <v>604</v>
      </c>
      <c r="J15" s="57" t="s">
        <v>301</v>
      </c>
      <c r="K15" s="128"/>
      <c r="L15" s="10"/>
      <c r="M15" s="10"/>
      <c r="N15" s="10"/>
      <c r="O15" s="10"/>
      <c r="P15" s="10"/>
      <c r="Q15" s="10"/>
    </row>
    <row r="16" spans="1:17" s="11" customFormat="1" ht="92.45" customHeight="1" x14ac:dyDescent="0.2">
      <c r="A16" s="43">
        <v>9</v>
      </c>
      <c r="B16" s="70" t="s">
        <v>603</v>
      </c>
      <c r="C16" s="70" t="s">
        <v>272</v>
      </c>
      <c r="D16" s="62"/>
      <c r="E16" s="70" t="s">
        <v>13</v>
      </c>
      <c r="F16" s="45">
        <v>3654.72</v>
      </c>
      <c r="G16" s="45"/>
      <c r="H16" s="65" t="s">
        <v>605</v>
      </c>
      <c r="I16" s="54" t="s">
        <v>604</v>
      </c>
      <c r="J16" s="57" t="s">
        <v>301</v>
      </c>
      <c r="K16" s="130"/>
      <c r="L16" s="10"/>
      <c r="M16" s="10"/>
      <c r="N16" s="10"/>
      <c r="O16" s="10"/>
      <c r="P16" s="10"/>
      <c r="Q16" s="10"/>
    </row>
    <row r="17" spans="1:17" s="11" customFormat="1" ht="19.149999999999999" customHeight="1" x14ac:dyDescent="0.2">
      <c r="A17" s="171" t="s">
        <v>654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0"/>
      <c r="M17" s="10"/>
      <c r="N17" s="10"/>
      <c r="O17" s="10"/>
      <c r="P17" s="10"/>
      <c r="Q17" s="10"/>
    </row>
    <row r="18" spans="1:17" s="11" customFormat="1" ht="96" customHeight="1" x14ac:dyDescent="0.2">
      <c r="A18" s="72">
        <v>10</v>
      </c>
      <c r="B18" s="73" t="s">
        <v>413</v>
      </c>
      <c r="C18" s="55" t="s">
        <v>412</v>
      </c>
      <c r="D18" s="43" t="s">
        <v>43</v>
      </c>
      <c r="E18" s="54" t="s">
        <v>42</v>
      </c>
      <c r="F18" s="74">
        <f>210264</f>
        <v>210264</v>
      </c>
      <c r="G18" s="75"/>
      <c r="H18" s="54" t="s">
        <v>675</v>
      </c>
      <c r="I18" s="56" t="s">
        <v>414</v>
      </c>
      <c r="J18" s="57" t="s">
        <v>301</v>
      </c>
      <c r="K18" s="128"/>
      <c r="L18" s="10"/>
      <c r="M18" s="10"/>
      <c r="N18" s="10"/>
      <c r="O18" s="10"/>
      <c r="P18" s="10"/>
      <c r="Q18" s="10"/>
    </row>
    <row r="19" spans="1:17" s="11" customFormat="1" ht="104.45" customHeight="1" x14ac:dyDescent="0.2">
      <c r="A19" s="43">
        <v>11</v>
      </c>
      <c r="B19" s="120" t="s">
        <v>339</v>
      </c>
      <c r="C19" s="59" t="s">
        <v>340</v>
      </c>
      <c r="D19" s="121" t="s">
        <v>41</v>
      </c>
      <c r="E19" s="120" t="s">
        <v>341</v>
      </c>
      <c r="F19" s="122">
        <f>294171</f>
        <v>294171</v>
      </c>
      <c r="G19" s="94"/>
      <c r="H19" s="54" t="s">
        <v>674</v>
      </c>
      <c r="I19" s="77" t="s">
        <v>342</v>
      </c>
      <c r="J19" s="57" t="s">
        <v>301</v>
      </c>
      <c r="K19" s="128"/>
      <c r="L19" s="10"/>
      <c r="M19" s="10"/>
      <c r="N19" s="10"/>
      <c r="O19" s="10"/>
      <c r="P19" s="10"/>
      <c r="Q19" s="10"/>
    </row>
    <row r="20" spans="1:17" s="11" customFormat="1" ht="54.6" customHeight="1" x14ac:dyDescent="0.2">
      <c r="A20" s="43">
        <v>12</v>
      </c>
      <c r="B20" s="71" t="s">
        <v>356</v>
      </c>
      <c r="C20" s="70" t="s">
        <v>357</v>
      </c>
      <c r="D20" s="78" t="s">
        <v>181</v>
      </c>
      <c r="E20" s="79" t="s">
        <v>358</v>
      </c>
      <c r="F20" s="123">
        <v>1</v>
      </c>
      <c r="G20" s="124"/>
      <c r="H20" s="54" t="s">
        <v>676</v>
      </c>
      <c r="I20" s="56" t="s">
        <v>359</v>
      </c>
      <c r="J20" s="57" t="s">
        <v>301</v>
      </c>
      <c r="K20" s="128"/>
      <c r="L20" s="10"/>
      <c r="M20" s="10"/>
      <c r="N20" s="10"/>
      <c r="O20" s="10"/>
      <c r="P20" s="10"/>
      <c r="Q20" s="10"/>
    </row>
    <row r="21" spans="1:17" s="11" customFormat="1" ht="19.149999999999999" customHeight="1" x14ac:dyDescent="0.2">
      <c r="A21" s="180" t="s">
        <v>673</v>
      </c>
      <c r="B21" s="181"/>
      <c r="C21" s="181"/>
      <c r="D21" s="181"/>
      <c r="E21" s="181"/>
      <c r="F21" s="181"/>
      <c r="G21" s="181"/>
      <c r="H21" s="181"/>
      <c r="I21" s="181"/>
      <c r="J21" s="182"/>
      <c r="K21" s="68"/>
      <c r="L21" s="10"/>
      <c r="M21" s="10"/>
      <c r="N21" s="10"/>
      <c r="O21" s="10"/>
      <c r="P21" s="10"/>
      <c r="Q21" s="10"/>
    </row>
    <row r="22" spans="1:17" s="11" customFormat="1" ht="91.5" customHeight="1" x14ac:dyDescent="0.2">
      <c r="A22" s="43">
        <v>13</v>
      </c>
      <c r="B22" s="71" t="s">
        <v>459</v>
      </c>
      <c r="C22" s="70" t="s">
        <v>284</v>
      </c>
      <c r="D22" s="78" t="s">
        <v>200</v>
      </c>
      <c r="E22" s="79" t="s">
        <v>285</v>
      </c>
      <c r="F22" s="80">
        <v>196797.6</v>
      </c>
      <c r="G22" s="69"/>
      <c r="H22" s="54" t="s">
        <v>461</v>
      </c>
      <c r="I22" s="56" t="s">
        <v>460</v>
      </c>
      <c r="J22" s="57" t="s">
        <v>301</v>
      </c>
      <c r="K22" s="58"/>
      <c r="L22" s="10"/>
      <c r="M22" s="10"/>
      <c r="N22" s="10"/>
      <c r="O22" s="10"/>
      <c r="P22" s="10"/>
      <c r="Q22" s="10"/>
    </row>
    <row r="23" spans="1:17" s="11" customFormat="1" ht="18" customHeight="1" x14ac:dyDescent="0.2">
      <c r="A23" s="168" t="s">
        <v>734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70"/>
      <c r="L23" s="10"/>
      <c r="M23" s="10"/>
      <c r="N23" s="10"/>
      <c r="O23" s="10"/>
      <c r="P23" s="10"/>
      <c r="Q23" s="10"/>
    </row>
    <row r="24" spans="1:17" s="11" customFormat="1" ht="89.25" customHeight="1" x14ac:dyDescent="0.2">
      <c r="A24" s="43">
        <v>14</v>
      </c>
      <c r="B24" s="54" t="s">
        <v>234</v>
      </c>
      <c r="C24" s="54" t="s">
        <v>381</v>
      </c>
      <c r="D24" s="43" t="s">
        <v>174</v>
      </c>
      <c r="E24" s="66" t="s">
        <v>173</v>
      </c>
      <c r="F24" s="47">
        <v>1</v>
      </c>
      <c r="G24" s="45"/>
      <c r="H24" s="54" t="s">
        <v>367</v>
      </c>
      <c r="I24" s="56" t="s">
        <v>380</v>
      </c>
      <c r="J24" s="57" t="s">
        <v>301</v>
      </c>
      <c r="K24" s="55" t="s">
        <v>182</v>
      </c>
      <c r="L24" s="10"/>
      <c r="M24" s="10"/>
      <c r="N24" s="10"/>
      <c r="O24" s="10"/>
      <c r="P24" s="10"/>
      <c r="Q24" s="10"/>
    </row>
    <row r="25" spans="1:17" s="11" customFormat="1" ht="87" customHeight="1" x14ac:dyDescent="0.2">
      <c r="A25" s="43">
        <v>15</v>
      </c>
      <c r="B25" s="54" t="s">
        <v>235</v>
      </c>
      <c r="C25" s="54" t="s">
        <v>392</v>
      </c>
      <c r="D25" s="43" t="s">
        <v>175</v>
      </c>
      <c r="E25" s="66" t="s">
        <v>391</v>
      </c>
      <c r="F25" s="47">
        <v>1</v>
      </c>
      <c r="G25" s="45"/>
      <c r="H25" s="54" t="s">
        <v>367</v>
      </c>
      <c r="I25" s="56" t="s">
        <v>393</v>
      </c>
      <c r="J25" s="57" t="s">
        <v>301</v>
      </c>
      <c r="K25" s="55" t="s">
        <v>182</v>
      </c>
      <c r="L25" s="10"/>
      <c r="M25" s="10"/>
      <c r="N25" s="10"/>
      <c r="O25" s="10"/>
      <c r="P25" s="10"/>
      <c r="Q25" s="10"/>
    </row>
    <row r="26" spans="1:17" s="11" customFormat="1" ht="135" customHeight="1" x14ac:dyDescent="0.2">
      <c r="A26" s="43">
        <v>16</v>
      </c>
      <c r="B26" s="54" t="s">
        <v>677</v>
      </c>
      <c r="C26" s="54" t="s">
        <v>382</v>
      </c>
      <c r="D26" s="76" t="s">
        <v>48</v>
      </c>
      <c r="E26" s="81" t="s">
        <v>47</v>
      </c>
      <c r="F26" s="47">
        <f>92350</f>
        <v>92350</v>
      </c>
      <c r="G26" s="45"/>
      <c r="H26" s="54" t="s">
        <v>367</v>
      </c>
      <c r="I26" s="56" t="s">
        <v>379</v>
      </c>
      <c r="J26" s="57" t="s">
        <v>301</v>
      </c>
      <c r="K26" s="55" t="s">
        <v>182</v>
      </c>
      <c r="L26" s="10"/>
      <c r="M26" s="10"/>
      <c r="N26" s="10"/>
      <c r="O26" s="10"/>
      <c r="P26" s="10"/>
      <c r="Q26" s="10"/>
    </row>
    <row r="27" spans="1:17" s="11" customFormat="1" ht="231" customHeight="1" x14ac:dyDescent="0.2">
      <c r="A27" s="43">
        <v>17</v>
      </c>
      <c r="B27" s="54" t="s">
        <v>678</v>
      </c>
      <c r="C27" s="54" t="s">
        <v>236</v>
      </c>
      <c r="D27" s="76" t="s">
        <v>46</v>
      </c>
      <c r="E27" s="82" t="s">
        <v>395</v>
      </c>
      <c r="F27" s="47">
        <f>1273795.41</f>
        <v>1273795.4099999999</v>
      </c>
      <c r="G27" s="45"/>
      <c r="H27" s="54" t="s">
        <v>367</v>
      </c>
      <c r="I27" s="56" t="s">
        <v>368</v>
      </c>
      <c r="J27" s="57" t="s">
        <v>301</v>
      </c>
      <c r="K27" s="55" t="s">
        <v>182</v>
      </c>
      <c r="L27" s="10"/>
      <c r="M27" s="10"/>
      <c r="N27" s="10"/>
      <c r="O27" s="10"/>
      <c r="P27" s="10"/>
      <c r="Q27" s="10"/>
    </row>
    <row r="28" spans="1:17" s="11" customFormat="1" ht="138.75" customHeight="1" x14ac:dyDescent="0.2">
      <c r="A28" s="43">
        <v>18</v>
      </c>
      <c r="B28" s="54" t="s">
        <v>233</v>
      </c>
      <c r="C28" s="54" t="s">
        <v>396</v>
      </c>
      <c r="D28" s="43" t="s">
        <v>176</v>
      </c>
      <c r="E28" s="66" t="s">
        <v>394</v>
      </c>
      <c r="F28" s="48">
        <v>1</v>
      </c>
      <c r="G28" s="49"/>
      <c r="H28" s="54" t="s">
        <v>397</v>
      </c>
      <c r="I28" s="56" t="s">
        <v>398</v>
      </c>
      <c r="J28" s="57" t="s">
        <v>301</v>
      </c>
      <c r="K28" s="55" t="s">
        <v>182</v>
      </c>
      <c r="L28" s="10"/>
      <c r="M28" s="10"/>
      <c r="N28" s="10"/>
      <c r="O28" s="10"/>
      <c r="P28" s="10"/>
      <c r="Q28" s="10"/>
    </row>
    <row r="29" spans="1:17" s="11" customFormat="1" ht="117" customHeight="1" x14ac:dyDescent="0.2">
      <c r="A29" s="43">
        <v>19</v>
      </c>
      <c r="B29" s="54" t="s">
        <v>233</v>
      </c>
      <c r="C29" s="54" t="s">
        <v>409</v>
      </c>
      <c r="D29" s="43" t="s">
        <v>45</v>
      </c>
      <c r="E29" s="83" t="s">
        <v>39</v>
      </c>
      <c r="F29" s="49">
        <f>540412</f>
        <v>540412</v>
      </c>
      <c r="G29" s="50"/>
      <c r="H29" s="54" t="s">
        <v>410</v>
      </c>
      <c r="I29" s="56" t="s">
        <v>411</v>
      </c>
      <c r="J29" s="57" t="s">
        <v>301</v>
      </c>
      <c r="K29" s="55" t="s">
        <v>182</v>
      </c>
      <c r="L29" s="10"/>
      <c r="M29" s="10"/>
      <c r="N29" s="10"/>
      <c r="O29" s="10"/>
      <c r="P29" s="10"/>
      <c r="Q29" s="10"/>
    </row>
    <row r="30" spans="1:17" s="11" customFormat="1" ht="164.45" customHeight="1" x14ac:dyDescent="0.2">
      <c r="A30" s="43">
        <v>20</v>
      </c>
      <c r="B30" s="84" t="s">
        <v>233</v>
      </c>
      <c r="C30" s="84" t="s">
        <v>388</v>
      </c>
      <c r="D30" s="44" t="s">
        <v>44</v>
      </c>
      <c r="E30" s="85" t="s">
        <v>40</v>
      </c>
      <c r="F30" s="86">
        <f>970881</f>
        <v>970881</v>
      </c>
      <c r="G30" s="51"/>
      <c r="H30" s="54" t="s">
        <v>390</v>
      </c>
      <c r="I30" s="56" t="s">
        <v>389</v>
      </c>
      <c r="J30" s="57" t="s">
        <v>301</v>
      </c>
      <c r="K30" s="55" t="s">
        <v>182</v>
      </c>
      <c r="L30" s="10"/>
      <c r="M30" s="10"/>
      <c r="N30" s="10"/>
      <c r="O30" s="10"/>
      <c r="P30" s="10"/>
      <c r="Q30" s="10"/>
    </row>
    <row r="31" spans="1:17" s="11" customFormat="1" ht="63" customHeight="1" x14ac:dyDescent="0.2">
      <c r="A31" s="43">
        <v>21</v>
      </c>
      <c r="B31" s="54" t="s">
        <v>244</v>
      </c>
      <c r="C31" s="54" t="s">
        <v>253</v>
      </c>
      <c r="D31" s="43" t="s">
        <v>498</v>
      </c>
      <c r="E31" s="54" t="s">
        <v>254</v>
      </c>
      <c r="F31" s="45">
        <v>27580.17</v>
      </c>
      <c r="G31" s="45">
        <v>805177.77</v>
      </c>
      <c r="H31" s="65" t="s">
        <v>500</v>
      </c>
      <c r="I31" s="54" t="s">
        <v>499</v>
      </c>
      <c r="J31" s="57" t="s">
        <v>301</v>
      </c>
      <c r="K31" s="55" t="s">
        <v>182</v>
      </c>
      <c r="L31" s="10"/>
      <c r="M31" s="10"/>
      <c r="N31" s="10"/>
      <c r="O31" s="10"/>
      <c r="P31" s="10"/>
      <c r="Q31" s="10"/>
    </row>
    <row r="32" spans="1:17" s="11" customFormat="1" ht="64.150000000000006" customHeight="1" x14ac:dyDescent="0.2">
      <c r="A32" s="43">
        <v>22</v>
      </c>
      <c r="B32" s="87" t="s">
        <v>240</v>
      </c>
      <c r="C32" s="87" t="s">
        <v>250</v>
      </c>
      <c r="D32" s="76" t="s">
        <v>445</v>
      </c>
      <c r="E32" s="83" t="s">
        <v>446</v>
      </c>
      <c r="F32" s="148">
        <v>75681.3</v>
      </c>
      <c r="G32" s="88">
        <v>2206702.37</v>
      </c>
      <c r="H32" s="65" t="s">
        <v>447</v>
      </c>
      <c r="I32" s="54" t="s">
        <v>448</v>
      </c>
      <c r="J32" s="57" t="s">
        <v>301</v>
      </c>
      <c r="K32" s="55" t="s">
        <v>182</v>
      </c>
      <c r="L32" s="10"/>
      <c r="M32" s="10"/>
      <c r="N32" s="10"/>
      <c r="O32" s="10"/>
      <c r="P32" s="10"/>
      <c r="Q32" s="10"/>
    </row>
    <row r="33" spans="1:17" s="11" customFormat="1" ht="96" customHeight="1" x14ac:dyDescent="0.2">
      <c r="A33" s="43">
        <v>23</v>
      </c>
      <c r="B33" s="89" t="s">
        <v>244</v>
      </c>
      <c r="C33" s="54" t="s">
        <v>245</v>
      </c>
      <c r="D33" s="62" t="s">
        <v>496</v>
      </c>
      <c r="E33" s="73" t="s">
        <v>243</v>
      </c>
      <c r="F33" s="148">
        <v>19152.89</v>
      </c>
      <c r="G33" s="88">
        <v>558456.85</v>
      </c>
      <c r="H33" s="87" t="s">
        <v>488</v>
      </c>
      <c r="I33" s="87" t="s">
        <v>487</v>
      </c>
      <c r="J33" s="57" t="s">
        <v>301</v>
      </c>
      <c r="K33" s="55" t="s">
        <v>182</v>
      </c>
      <c r="L33" s="10"/>
      <c r="M33" s="10"/>
      <c r="N33" s="10"/>
      <c r="O33" s="10"/>
      <c r="P33" s="10"/>
      <c r="Q33" s="10"/>
    </row>
    <row r="34" spans="1:17" s="11" customFormat="1" ht="91.5" customHeight="1" x14ac:dyDescent="0.2">
      <c r="A34" s="43">
        <v>24</v>
      </c>
      <c r="B34" s="54" t="s">
        <v>240</v>
      </c>
      <c r="C34" s="90" t="s">
        <v>242</v>
      </c>
      <c r="D34" s="43" t="s">
        <v>497</v>
      </c>
      <c r="E34" s="54" t="s">
        <v>241</v>
      </c>
      <c r="F34" s="148">
        <v>73091.09</v>
      </c>
      <c r="G34" s="91">
        <v>2131177.73</v>
      </c>
      <c r="H34" s="54" t="s">
        <v>488</v>
      </c>
      <c r="I34" s="54" t="s">
        <v>486</v>
      </c>
      <c r="J34" s="57" t="s">
        <v>301</v>
      </c>
      <c r="K34" s="55" t="s">
        <v>182</v>
      </c>
      <c r="L34" s="10"/>
      <c r="M34" s="10"/>
      <c r="N34" s="10"/>
      <c r="O34" s="10"/>
      <c r="P34" s="10"/>
      <c r="Q34" s="10"/>
    </row>
    <row r="35" spans="1:17" s="11" customFormat="1" ht="92.25" customHeight="1" x14ac:dyDescent="0.2">
      <c r="A35" s="43">
        <v>25</v>
      </c>
      <c r="B35" s="92" t="s">
        <v>244</v>
      </c>
      <c r="C35" s="90" t="s">
        <v>255</v>
      </c>
      <c r="D35" s="43" t="s">
        <v>494</v>
      </c>
      <c r="E35" s="54" t="s">
        <v>256</v>
      </c>
      <c r="F35" s="148">
        <v>39272.550000000003</v>
      </c>
      <c r="G35" s="91">
        <v>1145102.48</v>
      </c>
      <c r="H35" s="65" t="s">
        <v>489</v>
      </c>
      <c r="I35" s="54" t="s">
        <v>485</v>
      </c>
      <c r="J35" s="57" t="s">
        <v>301</v>
      </c>
      <c r="K35" s="55" t="s">
        <v>182</v>
      </c>
      <c r="L35" s="10"/>
      <c r="M35" s="10"/>
      <c r="N35" s="10"/>
      <c r="O35" s="10"/>
      <c r="P35" s="10"/>
      <c r="Q35" s="10"/>
    </row>
    <row r="36" spans="1:17" s="11" customFormat="1" ht="93" customHeight="1" x14ac:dyDescent="0.2">
      <c r="A36" s="43">
        <v>26</v>
      </c>
      <c r="B36" s="90" t="s">
        <v>237</v>
      </c>
      <c r="C36" s="90" t="s">
        <v>248</v>
      </c>
      <c r="D36" s="43" t="s">
        <v>495</v>
      </c>
      <c r="E36" s="54" t="s">
        <v>249</v>
      </c>
      <c r="F36" s="148">
        <v>77450.66</v>
      </c>
      <c r="G36" s="91">
        <v>2258293.14</v>
      </c>
      <c r="H36" s="65" t="s">
        <v>489</v>
      </c>
      <c r="I36" s="54" t="s">
        <v>484</v>
      </c>
      <c r="J36" s="57" t="s">
        <v>301</v>
      </c>
      <c r="K36" s="55" t="s">
        <v>182</v>
      </c>
      <c r="L36" s="10"/>
      <c r="M36" s="10"/>
      <c r="N36" s="10"/>
      <c r="O36" s="10"/>
      <c r="P36" s="10"/>
      <c r="Q36" s="10"/>
    </row>
    <row r="37" spans="1:17" s="11" customFormat="1" ht="62.45" customHeight="1" x14ac:dyDescent="0.2">
      <c r="A37" s="43">
        <v>27</v>
      </c>
      <c r="B37" s="90" t="s">
        <v>237</v>
      </c>
      <c r="C37" s="54" t="s">
        <v>238</v>
      </c>
      <c r="D37" s="43" t="s">
        <v>479</v>
      </c>
      <c r="E37" s="90" t="s">
        <v>239</v>
      </c>
      <c r="F37" s="148">
        <v>35022.44</v>
      </c>
      <c r="G37" s="91">
        <v>1021178.25</v>
      </c>
      <c r="H37" s="54" t="s">
        <v>480</v>
      </c>
      <c r="I37" s="54" t="s">
        <v>481</v>
      </c>
      <c r="J37" s="57" t="s">
        <v>301</v>
      </c>
      <c r="K37" s="55" t="s">
        <v>182</v>
      </c>
      <c r="L37" s="10"/>
      <c r="M37" s="10"/>
      <c r="N37" s="10"/>
      <c r="O37" s="10"/>
      <c r="P37" s="10"/>
      <c r="Q37" s="10"/>
    </row>
    <row r="38" spans="1:17" s="11" customFormat="1" ht="63.6" customHeight="1" x14ac:dyDescent="0.2">
      <c r="A38" s="43">
        <v>28</v>
      </c>
      <c r="B38" s="90" t="s">
        <v>237</v>
      </c>
      <c r="C38" s="54" t="s">
        <v>246</v>
      </c>
      <c r="D38" s="43" t="s">
        <v>492</v>
      </c>
      <c r="E38" s="90" t="s">
        <v>247</v>
      </c>
      <c r="F38" s="148">
        <v>20028.46</v>
      </c>
      <c r="G38" s="91">
        <v>3882565.99</v>
      </c>
      <c r="H38" s="54" t="s">
        <v>490</v>
      </c>
      <c r="I38" s="54" t="s">
        <v>482</v>
      </c>
      <c r="J38" s="57" t="s">
        <v>301</v>
      </c>
      <c r="K38" s="55" t="s">
        <v>182</v>
      </c>
      <c r="L38" s="10"/>
      <c r="M38" s="10"/>
      <c r="N38" s="10"/>
      <c r="O38" s="10"/>
      <c r="P38" s="10"/>
      <c r="Q38" s="10"/>
    </row>
    <row r="39" spans="1:17" s="11" customFormat="1" ht="93.75" customHeight="1" x14ac:dyDescent="0.2">
      <c r="A39" s="43">
        <v>29</v>
      </c>
      <c r="B39" s="90" t="s">
        <v>237</v>
      </c>
      <c r="C39" s="54" t="s">
        <v>251</v>
      </c>
      <c r="D39" s="43" t="s">
        <v>493</v>
      </c>
      <c r="E39" s="90" t="s">
        <v>252</v>
      </c>
      <c r="F39" s="149">
        <v>132720.44</v>
      </c>
      <c r="G39" s="93">
        <v>3882565.99</v>
      </c>
      <c r="H39" s="65" t="s">
        <v>491</v>
      </c>
      <c r="I39" s="54" t="s">
        <v>483</v>
      </c>
      <c r="J39" s="57" t="s">
        <v>301</v>
      </c>
      <c r="K39" s="55" t="s">
        <v>182</v>
      </c>
      <c r="L39" s="10"/>
      <c r="M39" s="10"/>
      <c r="N39" s="10"/>
      <c r="O39" s="10"/>
      <c r="P39" s="10"/>
      <c r="Q39" s="10"/>
    </row>
    <row r="40" spans="1:17" s="11" customFormat="1" ht="81.75" customHeight="1" x14ac:dyDescent="0.2">
      <c r="A40" s="43">
        <v>30</v>
      </c>
      <c r="B40" s="90" t="s">
        <v>263</v>
      </c>
      <c r="C40" s="54" t="s">
        <v>264</v>
      </c>
      <c r="D40" s="43" t="s">
        <v>478</v>
      </c>
      <c r="E40" s="90" t="s">
        <v>212</v>
      </c>
      <c r="F40" s="93">
        <v>1615801.83</v>
      </c>
      <c r="G40" s="93"/>
      <c r="H40" s="65" t="s">
        <v>466</v>
      </c>
      <c r="I40" s="54" t="s">
        <v>463</v>
      </c>
      <c r="J40" s="57" t="s">
        <v>301</v>
      </c>
      <c r="K40" s="55" t="s">
        <v>182</v>
      </c>
      <c r="L40" s="10"/>
      <c r="M40" s="10"/>
      <c r="N40" s="10"/>
      <c r="O40" s="10"/>
      <c r="P40" s="10"/>
      <c r="Q40" s="10"/>
    </row>
    <row r="41" spans="1:17" s="11" customFormat="1" ht="80.25" customHeight="1" x14ac:dyDescent="0.2">
      <c r="A41" s="43">
        <v>31</v>
      </c>
      <c r="B41" s="90" t="s">
        <v>262</v>
      </c>
      <c r="C41" s="54" t="s">
        <v>261</v>
      </c>
      <c r="D41" s="43" t="s">
        <v>477</v>
      </c>
      <c r="E41" s="90" t="s">
        <v>214</v>
      </c>
      <c r="F41" s="94">
        <v>2026932.45</v>
      </c>
      <c r="G41" s="94"/>
      <c r="H41" s="65" t="s">
        <v>467</v>
      </c>
      <c r="I41" s="54" t="s">
        <v>465</v>
      </c>
      <c r="J41" s="57" t="s">
        <v>301</v>
      </c>
      <c r="K41" s="55" t="s">
        <v>182</v>
      </c>
      <c r="L41" s="10"/>
      <c r="M41" s="10"/>
      <c r="N41" s="10"/>
      <c r="O41" s="10"/>
      <c r="P41" s="10"/>
      <c r="Q41" s="10"/>
    </row>
    <row r="42" spans="1:17" s="11" customFormat="1" ht="81" customHeight="1" x14ac:dyDescent="0.2">
      <c r="A42" s="43">
        <v>32</v>
      </c>
      <c r="B42" s="90" t="s">
        <v>267</v>
      </c>
      <c r="C42" s="54" t="s">
        <v>268</v>
      </c>
      <c r="D42" s="43" t="s">
        <v>599</v>
      </c>
      <c r="E42" s="90">
        <v>2201</v>
      </c>
      <c r="F42" s="94">
        <v>877763.86</v>
      </c>
      <c r="G42" s="94"/>
      <c r="H42" s="65" t="s">
        <v>475</v>
      </c>
      <c r="I42" s="54" t="s">
        <v>476</v>
      </c>
      <c r="J42" s="57" t="s">
        <v>301</v>
      </c>
      <c r="K42" s="55" t="s">
        <v>182</v>
      </c>
      <c r="L42" s="10"/>
      <c r="M42" s="10"/>
      <c r="N42" s="10"/>
      <c r="O42" s="10"/>
      <c r="P42" s="10"/>
      <c r="Q42" s="10"/>
    </row>
    <row r="43" spans="1:17" s="11" customFormat="1" ht="78.75" customHeight="1" x14ac:dyDescent="0.2">
      <c r="A43" s="43">
        <v>33</v>
      </c>
      <c r="B43" s="90" t="s">
        <v>265</v>
      </c>
      <c r="C43" s="54" t="s">
        <v>266</v>
      </c>
      <c r="D43" s="43" t="s">
        <v>474</v>
      </c>
      <c r="E43" s="90">
        <v>554</v>
      </c>
      <c r="F43" s="94">
        <v>220936.47</v>
      </c>
      <c r="G43" s="94"/>
      <c r="H43" s="65" t="s">
        <v>473</v>
      </c>
      <c r="I43" s="54" t="s">
        <v>472</v>
      </c>
      <c r="J43" s="57" t="s">
        <v>301</v>
      </c>
      <c r="K43" s="55" t="s">
        <v>182</v>
      </c>
      <c r="L43" s="10"/>
      <c r="M43" s="10"/>
      <c r="N43" s="10"/>
      <c r="O43" s="10"/>
      <c r="P43" s="10"/>
      <c r="Q43" s="10"/>
    </row>
    <row r="44" spans="1:17" s="11" customFormat="1" ht="166.9" customHeight="1" x14ac:dyDescent="0.2">
      <c r="A44" s="43">
        <v>34</v>
      </c>
      <c r="B44" s="54" t="s">
        <v>257</v>
      </c>
      <c r="C44" s="54" t="s">
        <v>420</v>
      </c>
      <c r="D44" s="43" t="s">
        <v>421</v>
      </c>
      <c r="E44" s="84" t="s">
        <v>258</v>
      </c>
      <c r="F44" s="75">
        <v>477798</v>
      </c>
      <c r="G44" s="75">
        <v>349434.43</v>
      </c>
      <c r="H44" s="65" t="s">
        <v>423</v>
      </c>
      <c r="I44" s="54" t="s">
        <v>422</v>
      </c>
      <c r="J44" s="57" t="s">
        <v>301</v>
      </c>
      <c r="K44" s="55" t="s">
        <v>182</v>
      </c>
      <c r="L44" s="10"/>
      <c r="M44" s="10"/>
      <c r="N44" s="10"/>
      <c r="O44" s="10"/>
      <c r="P44" s="10"/>
      <c r="Q44" s="10"/>
    </row>
    <row r="45" spans="1:17" s="11" customFormat="1" ht="67.150000000000006" customHeight="1" x14ac:dyDescent="0.2">
      <c r="A45" s="43">
        <v>35</v>
      </c>
      <c r="B45" s="54" t="s">
        <v>260</v>
      </c>
      <c r="C45" s="54" t="s">
        <v>259</v>
      </c>
      <c r="D45" s="43" t="s">
        <v>598</v>
      </c>
      <c r="E45" s="84" t="s">
        <v>213</v>
      </c>
      <c r="F45" s="75">
        <v>880766.24</v>
      </c>
      <c r="G45" s="75"/>
      <c r="H45" s="54" t="s">
        <v>468</v>
      </c>
      <c r="I45" s="54" t="s">
        <v>464</v>
      </c>
      <c r="J45" s="57" t="s">
        <v>301</v>
      </c>
      <c r="K45" s="55" t="s">
        <v>182</v>
      </c>
      <c r="L45" s="10"/>
      <c r="M45" s="10"/>
      <c r="N45" s="10"/>
      <c r="O45" s="10"/>
      <c r="P45" s="10"/>
      <c r="Q45" s="10"/>
    </row>
    <row r="46" spans="1:17" s="11" customFormat="1" ht="68.45" customHeight="1" x14ac:dyDescent="0.2">
      <c r="A46" s="43">
        <v>36</v>
      </c>
      <c r="B46" s="54" t="s">
        <v>270</v>
      </c>
      <c r="C46" s="54" t="s">
        <v>269</v>
      </c>
      <c r="D46" s="43" t="s">
        <v>462</v>
      </c>
      <c r="E46" s="57" t="s">
        <v>469</v>
      </c>
      <c r="F46" s="75">
        <v>725421.38</v>
      </c>
      <c r="G46" s="75"/>
      <c r="H46" s="54" t="s">
        <v>471</v>
      </c>
      <c r="I46" s="54" t="s">
        <v>470</v>
      </c>
      <c r="J46" s="57" t="s">
        <v>301</v>
      </c>
      <c r="K46" s="55" t="s">
        <v>182</v>
      </c>
      <c r="L46" s="10"/>
      <c r="M46" s="10"/>
      <c r="N46" s="10"/>
      <c r="O46" s="10"/>
      <c r="P46" s="10"/>
      <c r="Q46" s="10"/>
    </row>
    <row r="47" spans="1:17" s="11" customFormat="1" ht="22.15" customHeight="1" x14ac:dyDescent="0.2">
      <c r="A47" s="171" t="s">
        <v>646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3"/>
      <c r="L47" s="10"/>
      <c r="M47" s="10"/>
      <c r="N47" s="10"/>
      <c r="O47" s="10"/>
      <c r="P47" s="10"/>
      <c r="Q47" s="10"/>
    </row>
    <row r="48" spans="1:17" s="11" customFormat="1" ht="56.45" customHeight="1" x14ac:dyDescent="0.2">
      <c r="A48" s="54">
        <v>37</v>
      </c>
      <c r="B48" s="95" t="s">
        <v>273</v>
      </c>
      <c r="C48" s="96" t="s">
        <v>327</v>
      </c>
      <c r="D48" s="76" t="s">
        <v>50</v>
      </c>
      <c r="E48" s="81" t="s">
        <v>49</v>
      </c>
      <c r="F48" s="75">
        <v>64015</v>
      </c>
      <c r="G48" s="75">
        <v>19096.2</v>
      </c>
      <c r="H48" s="54" t="s">
        <v>674</v>
      </c>
      <c r="I48" s="77" t="s">
        <v>331</v>
      </c>
      <c r="J48" s="57" t="s">
        <v>301</v>
      </c>
      <c r="K48" s="55" t="s">
        <v>183</v>
      </c>
      <c r="L48" s="10"/>
      <c r="M48" s="10"/>
      <c r="N48" s="10"/>
      <c r="O48" s="10"/>
      <c r="P48" s="10"/>
      <c r="Q48" s="10"/>
    </row>
    <row r="49" spans="1:17" s="11" customFormat="1" ht="54.6" customHeight="1" x14ac:dyDescent="0.2">
      <c r="A49" s="54">
        <v>38</v>
      </c>
      <c r="B49" s="146" t="s">
        <v>273</v>
      </c>
      <c r="C49" s="96" t="s">
        <v>328</v>
      </c>
      <c r="D49" s="76" t="s">
        <v>52</v>
      </c>
      <c r="E49" s="81" t="s">
        <v>51</v>
      </c>
      <c r="F49" s="75">
        <v>77417</v>
      </c>
      <c r="G49" s="75" t="s">
        <v>679</v>
      </c>
      <c r="H49" s="54" t="s">
        <v>681</v>
      </c>
      <c r="I49" s="77" t="s">
        <v>335</v>
      </c>
      <c r="J49" s="57" t="s">
        <v>301</v>
      </c>
      <c r="K49" s="55" t="s">
        <v>183</v>
      </c>
      <c r="L49" s="10"/>
      <c r="M49" s="10"/>
      <c r="N49" s="10"/>
      <c r="O49" s="10"/>
      <c r="P49" s="10"/>
      <c r="Q49" s="10"/>
    </row>
    <row r="50" spans="1:17" s="11" customFormat="1" ht="54" customHeight="1" x14ac:dyDescent="0.2">
      <c r="A50" s="97">
        <v>39</v>
      </c>
      <c r="B50" s="66" t="s">
        <v>273</v>
      </c>
      <c r="C50" s="96" t="s">
        <v>330</v>
      </c>
      <c r="D50" s="76" t="s">
        <v>54</v>
      </c>
      <c r="E50" s="81" t="s">
        <v>53</v>
      </c>
      <c r="F50" s="75">
        <v>89387</v>
      </c>
      <c r="G50" s="75">
        <v>26664.81</v>
      </c>
      <c r="H50" s="54" t="s">
        <v>681</v>
      </c>
      <c r="I50" s="77" t="s">
        <v>338</v>
      </c>
      <c r="J50" s="57" t="s">
        <v>301</v>
      </c>
      <c r="K50" s="55" t="s">
        <v>183</v>
      </c>
      <c r="L50" s="10"/>
      <c r="M50" s="10"/>
      <c r="N50" s="10"/>
      <c r="O50" s="10"/>
      <c r="P50" s="10"/>
      <c r="Q50" s="10"/>
    </row>
    <row r="51" spans="1:17" s="11" customFormat="1" ht="74.25" customHeight="1" x14ac:dyDescent="0.2">
      <c r="A51" s="54">
        <v>40</v>
      </c>
      <c r="B51" s="77" t="s">
        <v>273</v>
      </c>
      <c r="C51" s="96" t="s">
        <v>329</v>
      </c>
      <c r="D51" s="76" t="s">
        <v>56</v>
      </c>
      <c r="E51" s="81" t="s">
        <v>55</v>
      </c>
      <c r="F51" s="75">
        <v>61803</v>
      </c>
      <c r="G51" s="75">
        <v>18436.37</v>
      </c>
      <c r="H51" s="54" t="s">
        <v>674</v>
      </c>
      <c r="I51" s="77" t="s">
        <v>337</v>
      </c>
      <c r="J51" s="57" t="s">
        <v>301</v>
      </c>
      <c r="K51" s="55" t="s">
        <v>183</v>
      </c>
      <c r="L51" s="10"/>
      <c r="M51" s="10"/>
      <c r="N51" s="10"/>
      <c r="O51" s="10"/>
      <c r="P51" s="10"/>
      <c r="Q51" s="10"/>
    </row>
    <row r="52" spans="1:17" s="11" customFormat="1" ht="75" customHeight="1" x14ac:dyDescent="0.2">
      <c r="A52" s="54">
        <v>41</v>
      </c>
      <c r="B52" s="95" t="s">
        <v>273</v>
      </c>
      <c r="C52" s="96" t="s">
        <v>274</v>
      </c>
      <c r="D52" s="76" t="s">
        <v>57</v>
      </c>
      <c r="E52" s="81" t="s">
        <v>334</v>
      </c>
      <c r="F52" s="75">
        <v>43067</v>
      </c>
      <c r="G52" s="75">
        <v>12847.24</v>
      </c>
      <c r="H52" s="54" t="s">
        <v>680</v>
      </c>
      <c r="I52" s="77" t="s">
        <v>336</v>
      </c>
      <c r="J52" s="57" t="s">
        <v>301</v>
      </c>
      <c r="K52" s="55" t="s">
        <v>183</v>
      </c>
      <c r="L52" s="10"/>
      <c r="M52" s="10"/>
      <c r="N52" s="10"/>
      <c r="O52" s="10"/>
      <c r="P52" s="10"/>
      <c r="Q52" s="10"/>
    </row>
    <row r="53" spans="1:17" s="11" customFormat="1" ht="69.75" customHeight="1" x14ac:dyDescent="0.2">
      <c r="A53" s="54">
        <v>42</v>
      </c>
      <c r="B53" s="95" t="s">
        <v>273</v>
      </c>
      <c r="C53" s="96" t="s">
        <v>275</v>
      </c>
      <c r="D53" s="76" t="s">
        <v>58</v>
      </c>
      <c r="E53" s="81" t="s">
        <v>333</v>
      </c>
      <c r="F53" s="75">
        <v>108253</v>
      </c>
      <c r="G53" s="75">
        <v>32292.76</v>
      </c>
      <c r="H53" s="54" t="s">
        <v>675</v>
      </c>
      <c r="I53" s="77" t="s">
        <v>332</v>
      </c>
      <c r="J53" s="57" t="s">
        <v>301</v>
      </c>
      <c r="K53" s="55" t="s">
        <v>183</v>
      </c>
      <c r="L53" s="10"/>
      <c r="M53" s="10"/>
      <c r="N53" s="10"/>
      <c r="O53" s="10"/>
      <c r="P53" s="10"/>
      <c r="Q53" s="10"/>
    </row>
    <row r="54" spans="1:17" s="11" customFormat="1" ht="77.25" customHeight="1" x14ac:dyDescent="0.2">
      <c r="A54" s="54">
        <v>43</v>
      </c>
      <c r="B54" s="98" t="s">
        <v>276</v>
      </c>
      <c r="C54" s="96" t="s">
        <v>354</v>
      </c>
      <c r="D54" s="76" t="s">
        <v>107</v>
      </c>
      <c r="E54" s="98"/>
      <c r="F54" s="75">
        <v>1599</v>
      </c>
      <c r="G54" s="75">
        <v>6220.5</v>
      </c>
      <c r="H54" s="54" t="s">
        <v>676</v>
      </c>
      <c r="I54" s="56" t="s">
        <v>355</v>
      </c>
      <c r="J54" s="57" t="s">
        <v>301</v>
      </c>
      <c r="K54" s="55" t="s">
        <v>183</v>
      </c>
      <c r="L54" s="10"/>
      <c r="M54" s="10"/>
      <c r="N54" s="10"/>
      <c r="O54" s="10"/>
      <c r="P54" s="10"/>
      <c r="Q54" s="10"/>
    </row>
    <row r="55" spans="1:17" s="11" customFormat="1" ht="83.25" customHeight="1" x14ac:dyDescent="0.2">
      <c r="A55" s="54">
        <v>44</v>
      </c>
      <c r="B55" s="66" t="s">
        <v>349</v>
      </c>
      <c r="C55" s="96" t="s">
        <v>350</v>
      </c>
      <c r="D55" s="99" t="s">
        <v>106</v>
      </c>
      <c r="E55" s="66" t="s">
        <v>682</v>
      </c>
      <c r="F55" s="75">
        <v>297201</v>
      </c>
      <c r="G55" s="75">
        <v>308653.64</v>
      </c>
      <c r="H55" s="54" t="s">
        <v>676</v>
      </c>
      <c r="I55" s="56" t="s">
        <v>351</v>
      </c>
      <c r="J55" s="57" t="s">
        <v>301</v>
      </c>
      <c r="K55" s="55" t="s">
        <v>183</v>
      </c>
      <c r="L55" s="10"/>
      <c r="M55" s="10"/>
      <c r="N55" s="10"/>
      <c r="O55" s="10"/>
      <c r="P55" s="10"/>
      <c r="Q55" s="10"/>
    </row>
    <row r="56" spans="1:17" s="11" customFormat="1" ht="83.25" customHeight="1" x14ac:dyDescent="0.2">
      <c r="A56" s="54">
        <v>45</v>
      </c>
      <c r="B56" s="66" t="s">
        <v>277</v>
      </c>
      <c r="C56" s="96" t="s">
        <v>352</v>
      </c>
      <c r="D56" s="99" t="s">
        <v>600</v>
      </c>
      <c r="E56" s="66" t="s">
        <v>683</v>
      </c>
      <c r="F56" s="75">
        <v>425121</v>
      </c>
      <c r="G56" s="75">
        <v>11333.51</v>
      </c>
      <c r="H56" s="54" t="s">
        <v>676</v>
      </c>
      <c r="I56" s="56" t="s">
        <v>353</v>
      </c>
      <c r="J56" s="57" t="s">
        <v>301</v>
      </c>
      <c r="K56" s="55" t="s">
        <v>183</v>
      </c>
      <c r="L56" s="10"/>
      <c r="M56" s="10"/>
      <c r="N56" s="10"/>
      <c r="O56" s="10"/>
      <c r="P56" s="10"/>
      <c r="Q56" s="10"/>
    </row>
    <row r="57" spans="1:17" s="11" customFormat="1" ht="21.6" customHeight="1" x14ac:dyDescent="0.2">
      <c r="A57" s="174" t="s">
        <v>647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6"/>
      <c r="L57" s="10"/>
      <c r="M57" s="10"/>
      <c r="N57" s="10"/>
      <c r="O57" s="10"/>
      <c r="P57" s="10"/>
      <c r="Q57" s="10"/>
    </row>
    <row r="58" spans="1:17" s="11" customFormat="1" ht="81.75" customHeight="1" x14ac:dyDescent="0.2">
      <c r="A58" s="43">
        <v>46</v>
      </c>
      <c r="B58" s="66" t="s">
        <v>278</v>
      </c>
      <c r="C58" s="96" t="s">
        <v>280</v>
      </c>
      <c r="D58" s="76" t="s">
        <v>596</v>
      </c>
      <c r="E58" s="66" t="s">
        <v>509</v>
      </c>
      <c r="F58" s="75">
        <v>7141372.9900000002</v>
      </c>
      <c r="G58" s="75">
        <v>17240768.32</v>
      </c>
      <c r="H58" s="65" t="s">
        <v>507</v>
      </c>
      <c r="I58" s="66" t="s">
        <v>597</v>
      </c>
      <c r="J58" s="57" t="s">
        <v>301</v>
      </c>
      <c r="K58" s="58"/>
      <c r="L58" s="10"/>
      <c r="M58" s="10"/>
      <c r="N58" s="10"/>
      <c r="O58" s="10"/>
      <c r="P58" s="10"/>
      <c r="Q58" s="10"/>
    </row>
    <row r="59" spans="1:17" s="11" customFormat="1" ht="78.75" customHeight="1" x14ac:dyDescent="0.2">
      <c r="A59" s="43">
        <v>47</v>
      </c>
      <c r="B59" s="66" t="s">
        <v>279</v>
      </c>
      <c r="C59" s="96" t="s">
        <v>281</v>
      </c>
      <c r="D59" s="76" t="s">
        <v>503</v>
      </c>
      <c r="E59" s="66" t="s">
        <v>510</v>
      </c>
      <c r="F59" s="75">
        <v>1630220.24</v>
      </c>
      <c r="G59" s="75">
        <v>3980125.51</v>
      </c>
      <c r="H59" s="65" t="s">
        <v>508</v>
      </c>
      <c r="I59" s="66" t="s">
        <v>505</v>
      </c>
      <c r="J59" s="57" t="s">
        <v>301</v>
      </c>
      <c r="K59" s="58"/>
      <c r="L59" s="10"/>
      <c r="M59" s="10"/>
      <c r="N59" s="10"/>
      <c r="O59" s="10"/>
      <c r="P59" s="10"/>
      <c r="Q59" s="10"/>
    </row>
    <row r="60" spans="1:17" s="11" customFormat="1" ht="77.25" customHeight="1" x14ac:dyDescent="0.2">
      <c r="A60" s="43">
        <v>48</v>
      </c>
      <c r="B60" s="66" t="s">
        <v>282</v>
      </c>
      <c r="C60" s="96" t="s">
        <v>283</v>
      </c>
      <c r="D60" s="76" t="s">
        <v>502</v>
      </c>
      <c r="E60" s="66" t="s">
        <v>501</v>
      </c>
      <c r="F60" s="75">
        <v>60902</v>
      </c>
      <c r="G60" s="75">
        <v>1329061.8700000001</v>
      </c>
      <c r="H60" s="54" t="s">
        <v>506</v>
      </c>
      <c r="I60" s="66" t="s">
        <v>504</v>
      </c>
      <c r="J60" s="57" t="s">
        <v>301</v>
      </c>
      <c r="K60" s="58"/>
      <c r="L60" s="10"/>
      <c r="M60" s="10"/>
      <c r="N60" s="10"/>
      <c r="O60" s="10"/>
      <c r="P60" s="10"/>
      <c r="Q60" s="10"/>
    </row>
    <row r="61" spans="1:17" s="11" customFormat="1" ht="64.900000000000006" customHeight="1" x14ac:dyDescent="0.2">
      <c r="A61" s="43">
        <v>49</v>
      </c>
      <c r="B61" s="66" t="s">
        <v>689</v>
      </c>
      <c r="C61" s="55" t="s">
        <v>623</v>
      </c>
      <c r="D61" s="100"/>
      <c r="E61" s="66" t="s">
        <v>105</v>
      </c>
      <c r="F61" s="101">
        <f>2831190.24</f>
        <v>2831190.24</v>
      </c>
      <c r="G61" s="102"/>
      <c r="H61" s="102"/>
      <c r="I61" s="102"/>
      <c r="J61" s="57" t="s">
        <v>301</v>
      </c>
      <c r="K61" s="58"/>
      <c r="L61" s="10"/>
      <c r="M61" s="10"/>
      <c r="N61" s="10"/>
      <c r="O61" s="10"/>
      <c r="P61" s="10"/>
      <c r="Q61" s="10"/>
    </row>
    <row r="62" spans="1:17" s="11" customFormat="1" ht="34.9" customHeight="1" x14ac:dyDescent="0.2">
      <c r="A62" s="43">
        <v>50</v>
      </c>
      <c r="B62" s="66" t="s">
        <v>690</v>
      </c>
      <c r="C62" s="55" t="s">
        <v>687</v>
      </c>
      <c r="D62" s="100"/>
      <c r="E62" s="66" t="s">
        <v>118</v>
      </c>
      <c r="F62" s="47">
        <v>1309338.67</v>
      </c>
      <c r="G62" s="47"/>
      <c r="H62" s="102"/>
      <c r="I62" s="102"/>
      <c r="J62" s="57" t="s">
        <v>301</v>
      </c>
      <c r="K62" s="58"/>
      <c r="L62" s="10"/>
      <c r="M62" s="10"/>
      <c r="N62" s="10"/>
      <c r="O62" s="10"/>
      <c r="P62" s="10"/>
      <c r="Q62" s="10"/>
    </row>
    <row r="63" spans="1:17" s="11" customFormat="1" ht="52.9" customHeight="1" x14ac:dyDescent="0.2">
      <c r="A63" s="43">
        <v>51</v>
      </c>
      <c r="B63" s="66" t="s">
        <v>691</v>
      </c>
      <c r="C63" s="55" t="s">
        <v>634</v>
      </c>
      <c r="D63" s="100"/>
      <c r="E63" s="66" t="s">
        <v>116</v>
      </c>
      <c r="F63" s="47">
        <f>1035536.69</f>
        <v>1035536.69</v>
      </c>
      <c r="G63" s="102"/>
      <c r="H63" s="102"/>
      <c r="I63" s="102"/>
      <c r="J63" s="57" t="s">
        <v>301</v>
      </c>
      <c r="K63" s="58"/>
      <c r="L63" s="10"/>
      <c r="M63" s="10"/>
      <c r="N63" s="10"/>
      <c r="O63" s="10"/>
      <c r="P63" s="10"/>
      <c r="Q63" s="10"/>
    </row>
    <row r="64" spans="1:17" s="11" customFormat="1" ht="52.9" customHeight="1" x14ac:dyDescent="0.2">
      <c r="A64" s="43">
        <v>52</v>
      </c>
      <c r="B64" s="66" t="s">
        <v>692</v>
      </c>
      <c r="C64" s="55" t="s">
        <v>627</v>
      </c>
      <c r="D64" s="100"/>
      <c r="E64" s="66" t="s">
        <v>117</v>
      </c>
      <c r="F64" s="47">
        <f>3537654.75</f>
        <v>3537654.75</v>
      </c>
      <c r="G64" s="102"/>
      <c r="H64" s="102"/>
      <c r="I64" s="102"/>
      <c r="J64" s="57" t="s">
        <v>301</v>
      </c>
      <c r="K64" s="58"/>
      <c r="L64" s="10"/>
      <c r="M64" s="10"/>
      <c r="N64" s="10"/>
      <c r="O64" s="10"/>
      <c r="P64" s="10"/>
      <c r="Q64" s="10"/>
    </row>
    <row r="65" spans="1:17" s="11" customFormat="1" ht="52.9" customHeight="1" x14ac:dyDescent="0.2">
      <c r="A65" s="43">
        <v>53</v>
      </c>
      <c r="B65" s="55" t="s">
        <v>5</v>
      </c>
      <c r="C65" s="55" t="s">
        <v>618</v>
      </c>
      <c r="D65" s="100"/>
      <c r="E65" s="103" t="s">
        <v>6</v>
      </c>
      <c r="F65" s="114">
        <v>332036.82</v>
      </c>
      <c r="G65" s="102"/>
      <c r="H65" s="102"/>
      <c r="I65" s="102"/>
      <c r="J65" s="57" t="s">
        <v>301</v>
      </c>
      <c r="K65" s="58"/>
      <c r="L65" s="10"/>
      <c r="M65" s="10"/>
      <c r="N65" s="10"/>
      <c r="O65" s="10"/>
      <c r="P65" s="10"/>
      <c r="Q65" s="10"/>
    </row>
    <row r="66" spans="1:17" s="11" customFormat="1" ht="52.9" customHeight="1" x14ac:dyDescent="0.2">
      <c r="A66" s="43">
        <v>54</v>
      </c>
      <c r="B66" s="66" t="s">
        <v>693</v>
      </c>
      <c r="C66" s="55" t="s">
        <v>694</v>
      </c>
      <c r="D66" s="100"/>
      <c r="E66" s="66" t="s">
        <v>119</v>
      </c>
      <c r="F66" s="47">
        <f>99686</f>
        <v>99686</v>
      </c>
      <c r="G66" s="102"/>
      <c r="H66" s="102"/>
      <c r="I66" s="102"/>
      <c r="J66" s="57" t="s">
        <v>301</v>
      </c>
      <c r="K66" s="58"/>
      <c r="L66" s="10"/>
      <c r="M66" s="10"/>
      <c r="N66" s="10"/>
      <c r="O66" s="10"/>
      <c r="P66" s="10"/>
      <c r="Q66" s="10"/>
    </row>
    <row r="67" spans="1:17" s="11" customFormat="1" ht="64.900000000000006" customHeight="1" x14ac:dyDescent="0.2">
      <c r="A67" s="43">
        <v>55</v>
      </c>
      <c r="B67" s="66" t="s">
        <v>208</v>
      </c>
      <c r="C67" s="55" t="s">
        <v>688</v>
      </c>
      <c r="D67" s="100"/>
      <c r="E67" s="66" t="s">
        <v>108</v>
      </c>
      <c r="F67" s="47">
        <f>95500</f>
        <v>95500</v>
      </c>
      <c r="G67" s="102"/>
      <c r="H67" s="102"/>
      <c r="I67" s="102"/>
      <c r="J67" s="57" t="s">
        <v>301</v>
      </c>
      <c r="K67" s="58"/>
      <c r="L67" s="10"/>
      <c r="M67" s="10"/>
      <c r="N67" s="10"/>
      <c r="O67" s="10"/>
      <c r="P67" s="10"/>
      <c r="Q67" s="10"/>
    </row>
    <row r="68" spans="1:17" s="8" customFormat="1" x14ac:dyDescent="0.2">
      <c r="A68" s="164" t="s">
        <v>644</v>
      </c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7"/>
      <c r="M68" s="7"/>
      <c r="N68" s="7"/>
      <c r="O68" s="7"/>
      <c r="P68" s="7"/>
      <c r="Q68" s="7"/>
    </row>
    <row r="69" spans="1:17" s="8" customFormat="1" ht="12" x14ac:dyDescent="0.2">
      <c r="A69" s="150"/>
      <c r="K69" s="68"/>
      <c r="L69" s="7"/>
      <c r="M69" s="7"/>
      <c r="N69" s="7"/>
      <c r="O69" s="7"/>
      <c r="P69" s="7"/>
      <c r="Q69" s="7"/>
    </row>
    <row r="70" spans="1:17" s="8" customFormat="1" ht="101.25" x14ac:dyDescent="0.2">
      <c r="A70" s="43">
        <v>56</v>
      </c>
      <c r="B70" s="54" t="s">
        <v>561</v>
      </c>
      <c r="C70" s="57" t="s">
        <v>562</v>
      </c>
      <c r="D70" s="69" t="s">
        <v>558</v>
      </c>
      <c r="E70" s="43" t="s">
        <v>559</v>
      </c>
      <c r="F70" s="43">
        <v>62103514.43</v>
      </c>
      <c r="G70" s="43">
        <v>62103514.43</v>
      </c>
      <c r="H70" s="57" t="s">
        <v>564</v>
      </c>
      <c r="I70" s="57" t="s">
        <v>563</v>
      </c>
      <c r="J70" s="104" t="s">
        <v>301</v>
      </c>
      <c r="K70" s="128"/>
      <c r="L70" s="7"/>
      <c r="M70" s="7"/>
      <c r="N70" s="7"/>
      <c r="O70" s="7"/>
      <c r="P70" s="7"/>
      <c r="Q70" s="7"/>
    </row>
    <row r="71" spans="1:17" s="8" customFormat="1" ht="85.5" customHeight="1" x14ac:dyDescent="0.2">
      <c r="A71" s="43">
        <v>57</v>
      </c>
      <c r="B71" s="105" t="s">
        <v>609</v>
      </c>
      <c r="C71" s="55" t="s">
        <v>610</v>
      </c>
      <c r="D71" s="81"/>
      <c r="E71" s="81" t="s">
        <v>75</v>
      </c>
      <c r="F71" s="47">
        <f>4879254.57</f>
        <v>4879254.57</v>
      </c>
      <c r="G71" s="106"/>
      <c r="H71" s="126" t="s">
        <v>605</v>
      </c>
      <c r="I71" s="126" t="s">
        <v>643</v>
      </c>
      <c r="J71" s="57" t="s">
        <v>301</v>
      </c>
      <c r="K71" s="101"/>
      <c r="L71" s="7"/>
      <c r="M71" s="7"/>
      <c r="N71" s="7"/>
      <c r="O71" s="7"/>
      <c r="P71" s="7"/>
      <c r="Q71" s="7"/>
    </row>
    <row r="72" spans="1:17" s="8" customFormat="1" ht="55.9" customHeight="1" x14ac:dyDescent="0.2">
      <c r="A72" s="107">
        <v>58</v>
      </c>
      <c r="B72" s="81" t="s">
        <v>14</v>
      </c>
      <c r="C72" s="55" t="s">
        <v>611</v>
      </c>
      <c r="D72" s="81"/>
      <c r="E72" s="81" t="s">
        <v>76</v>
      </c>
      <c r="F72" s="47">
        <f>91358</f>
        <v>91358</v>
      </c>
      <c r="G72" s="106"/>
      <c r="H72" s="126" t="s">
        <v>657</v>
      </c>
      <c r="I72" s="126" t="s">
        <v>656</v>
      </c>
      <c r="J72" s="57" t="s">
        <v>301</v>
      </c>
      <c r="K72" s="47"/>
      <c r="L72" s="7"/>
      <c r="M72" s="7"/>
      <c r="N72" s="7"/>
      <c r="O72" s="7"/>
      <c r="P72" s="7"/>
      <c r="Q72" s="7"/>
    </row>
    <row r="73" spans="1:17" s="8" customFormat="1" ht="52.9" customHeight="1" x14ac:dyDescent="0.2">
      <c r="A73" s="43">
        <v>59</v>
      </c>
      <c r="B73" s="108" t="s">
        <v>638</v>
      </c>
      <c r="C73" s="59" t="s">
        <v>612</v>
      </c>
      <c r="D73" s="108"/>
      <c r="E73" s="108" t="s">
        <v>77</v>
      </c>
      <c r="F73" s="109">
        <f>54326</f>
        <v>54326</v>
      </c>
      <c r="G73" s="110"/>
      <c r="H73" s="126" t="s">
        <v>657</v>
      </c>
      <c r="I73" s="126" t="s">
        <v>656</v>
      </c>
      <c r="J73" s="84" t="s">
        <v>301</v>
      </c>
      <c r="K73" s="109"/>
      <c r="L73" s="7"/>
      <c r="M73" s="7"/>
      <c r="N73" s="7"/>
      <c r="O73" s="7"/>
      <c r="P73" s="7"/>
      <c r="Q73" s="7"/>
    </row>
    <row r="74" spans="1:17" s="8" customFormat="1" ht="61.5" customHeight="1" x14ac:dyDescent="0.2">
      <c r="A74" s="43">
        <v>60</v>
      </c>
      <c r="B74" s="66" t="s">
        <v>15</v>
      </c>
      <c r="C74" s="55" t="s">
        <v>613</v>
      </c>
      <c r="D74" s="66"/>
      <c r="E74" s="66" t="s">
        <v>78</v>
      </c>
      <c r="F74" s="91">
        <f>187425</f>
        <v>187425</v>
      </c>
      <c r="G74" s="106"/>
      <c r="H74" s="126" t="s">
        <v>657</v>
      </c>
      <c r="I74" s="126" t="s">
        <v>656</v>
      </c>
      <c r="J74" s="54" t="s">
        <v>301</v>
      </c>
      <c r="K74" s="91"/>
      <c r="L74" s="7"/>
      <c r="M74" s="7"/>
      <c r="N74" s="7"/>
      <c r="O74" s="7"/>
      <c r="P74" s="7"/>
      <c r="Q74" s="7"/>
    </row>
    <row r="75" spans="1:17" s="8" customFormat="1" ht="53.25" customHeight="1" x14ac:dyDescent="0.2">
      <c r="A75" s="43">
        <v>61</v>
      </c>
      <c r="B75" s="66" t="s">
        <v>16</v>
      </c>
      <c r="C75" s="55" t="s">
        <v>612</v>
      </c>
      <c r="D75" s="66"/>
      <c r="E75" s="66" t="s">
        <v>79</v>
      </c>
      <c r="F75" s="91">
        <f>38028</f>
        <v>38028</v>
      </c>
      <c r="G75" s="106"/>
      <c r="H75" s="126" t="s">
        <v>657</v>
      </c>
      <c r="I75" s="126" t="s">
        <v>656</v>
      </c>
      <c r="J75" s="54" t="s">
        <v>301</v>
      </c>
      <c r="K75" s="91"/>
      <c r="L75" s="7"/>
      <c r="M75" s="7"/>
      <c r="N75" s="7"/>
      <c r="O75" s="7"/>
      <c r="P75" s="7"/>
      <c r="Q75" s="7"/>
    </row>
    <row r="76" spans="1:17" s="8" customFormat="1" ht="53.25" customHeight="1" x14ac:dyDescent="0.2">
      <c r="A76" s="43">
        <v>62</v>
      </c>
      <c r="B76" s="66" t="s">
        <v>661</v>
      </c>
      <c r="C76" s="55" t="s">
        <v>614</v>
      </c>
      <c r="D76" s="100"/>
      <c r="E76" s="66" t="s">
        <v>80</v>
      </c>
      <c r="F76" s="91">
        <f>76056</f>
        <v>76056</v>
      </c>
      <c r="G76" s="106"/>
      <c r="H76" s="126" t="s">
        <v>657</v>
      </c>
      <c r="I76" s="126" t="s">
        <v>656</v>
      </c>
      <c r="J76" s="54" t="s">
        <v>301</v>
      </c>
      <c r="K76" s="91"/>
      <c r="L76" s="7"/>
      <c r="M76" s="7"/>
      <c r="N76" s="7"/>
      <c r="O76" s="7"/>
      <c r="P76" s="7"/>
      <c r="Q76" s="7"/>
    </row>
    <row r="77" spans="1:17" s="8" customFormat="1" ht="48" customHeight="1" x14ac:dyDescent="0.2">
      <c r="A77" s="43">
        <v>63</v>
      </c>
      <c r="B77" s="66" t="s">
        <v>660</v>
      </c>
      <c r="C77" s="55" t="s">
        <v>617</v>
      </c>
      <c r="D77" s="100"/>
      <c r="E77" s="66" t="s">
        <v>79</v>
      </c>
      <c r="F77" s="91">
        <f>38028</f>
        <v>38028</v>
      </c>
      <c r="G77" s="106"/>
      <c r="H77" s="126" t="s">
        <v>657</v>
      </c>
      <c r="I77" s="126" t="s">
        <v>656</v>
      </c>
      <c r="J77" s="54" t="s">
        <v>301</v>
      </c>
      <c r="K77" s="91"/>
      <c r="L77" s="7"/>
      <c r="M77" s="7"/>
      <c r="N77" s="7"/>
      <c r="O77" s="7"/>
      <c r="P77" s="7"/>
      <c r="Q77" s="7"/>
    </row>
    <row r="78" spans="1:17" s="8" customFormat="1" ht="49.5" customHeight="1" x14ac:dyDescent="0.2">
      <c r="A78" s="43">
        <v>64</v>
      </c>
      <c r="B78" s="66" t="s">
        <v>659</v>
      </c>
      <c r="C78" s="55" t="s">
        <v>613</v>
      </c>
      <c r="D78" s="100"/>
      <c r="E78" s="66" t="s">
        <v>81</v>
      </c>
      <c r="F78" s="91">
        <f>78773</f>
        <v>78773</v>
      </c>
      <c r="G78" s="106"/>
      <c r="H78" s="126" t="s">
        <v>657</v>
      </c>
      <c r="I78" s="126" t="s">
        <v>656</v>
      </c>
      <c r="J78" s="54" t="s">
        <v>301</v>
      </c>
      <c r="K78" s="91"/>
      <c r="L78" s="7"/>
      <c r="M78" s="7"/>
      <c r="N78" s="7"/>
      <c r="O78" s="7"/>
      <c r="P78" s="7"/>
      <c r="Q78" s="7"/>
    </row>
    <row r="79" spans="1:17" s="8" customFormat="1" ht="49.5" customHeight="1" x14ac:dyDescent="0.2">
      <c r="A79" s="43">
        <v>65</v>
      </c>
      <c r="B79" s="66" t="s">
        <v>658</v>
      </c>
      <c r="C79" s="55" t="s">
        <v>616</v>
      </c>
      <c r="D79" s="100"/>
      <c r="E79" s="66" t="s">
        <v>82</v>
      </c>
      <c r="F79" s="91">
        <f>176560</f>
        <v>176560</v>
      </c>
      <c r="G79" s="106"/>
      <c r="H79" s="126" t="s">
        <v>657</v>
      </c>
      <c r="I79" s="126" t="s">
        <v>656</v>
      </c>
      <c r="J79" s="54" t="s">
        <v>301</v>
      </c>
      <c r="K79" s="91"/>
      <c r="L79" s="7"/>
      <c r="M79" s="7"/>
      <c r="N79" s="7"/>
      <c r="O79" s="7"/>
      <c r="P79" s="7"/>
      <c r="Q79" s="7"/>
    </row>
    <row r="80" spans="1:17" s="8" customFormat="1" ht="36" customHeight="1" x14ac:dyDescent="0.2">
      <c r="A80" s="43">
        <v>66</v>
      </c>
      <c r="B80" s="66" t="s">
        <v>662</v>
      </c>
      <c r="C80" s="55" t="s">
        <v>615</v>
      </c>
      <c r="D80" s="100"/>
      <c r="E80" s="66" t="s">
        <v>83</v>
      </c>
      <c r="F80" s="91">
        <f>22013</f>
        <v>22013</v>
      </c>
      <c r="G80" s="106"/>
      <c r="H80" s="126" t="s">
        <v>657</v>
      </c>
      <c r="I80" s="126" t="s">
        <v>656</v>
      </c>
      <c r="J80" s="54" t="s">
        <v>301</v>
      </c>
      <c r="K80" s="91"/>
      <c r="L80" s="7"/>
      <c r="M80" s="7"/>
      <c r="N80" s="7"/>
      <c r="O80" s="7"/>
      <c r="P80" s="7"/>
      <c r="Q80" s="7"/>
    </row>
    <row r="81" spans="1:17" s="8" customFormat="1" ht="51.75" customHeight="1" x14ac:dyDescent="0.2">
      <c r="A81" s="43">
        <v>67</v>
      </c>
      <c r="B81" s="66" t="s">
        <v>17</v>
      </c>
      <c r="C81" s="55" t="s">
        <v>618</v>
      </c>
      <c r="E81" s="66" t="s">
        <v>84</v>
      </c>
      <c r="F81" s="91">
        <f>375524</f>
        <v>375524</v>
      </c>
      <c r="G81" s="106"/>
      <c r="H81" s="126" t="s">
        <v>657</v>
      </c>
      <c r="I81" s="126" t="s">
        <v>656</v>
      </c>
      <c r="J81" s="54" t="s">
        <v>301</v>
      </c>
      <c r="K81" s="91"/>
      <c r="L81" s="7"/>
      <c r="M81" s="7"/>
      <c r="N81" s="7"/>
      <c r="O81" s="7"/>
      <c r="P81" s="7"/>
      <c r="Q81" s="7"/>
    </row>
    <row r="82" spans="1:17" s="8" customFormat="1" ht="51" customHeight="1" x14ac:dyDescent="0.2">
      <c r="A82" s="43">
        <v>68</v>
      </c>
      <c r="B82" s="66" t="s">
        <v>18</v>
      </c>
      <c r="C82" s="55" t="s">
        <v>619</v>
      </c>
      <c r="D82" s="100"/>
      <c r="E82" s="66" t="s">
        <v>85</v>
      </c>
      <c r="F82" s="91">
        <f>25898</f>
        <v>25898</v>
      </c>
      <c r="G82" s="106"/>
      <c r="H82" s="126" t="s">
        <v>657</v>
      </c>
      <c r="I82" s="126" t="s">
        <v>656</v>
      </c>
      <c r="J82" s="54" t="s">
        <v>301</v>
      </c>
      <c r="K82" s="91"/>
      <c r="L82" s="7"/>
      <c r="M82" s="7"/>
      <c r="N82" s="7"/>
      <c r="O82" s="7"/>
      <c r="P82" s="7"/>
      <c r="Q82" s="7"/>
    </row>
    <row r="83" spans="1:17" s="8" customFormat="1" ht="63" customHeight="1" x14ac:dyDescent="0.2">
      <c r="A83" s="43">
        <v>69</v>
      </c>
      <c r="B83" s="66" t="s">
        <v>19</v>
      </c>
      <c r="C83" s="55" t="s">
        <v>620</v>
      </c>
      <c r="D83" s="100"/>
      <c r="E83" s="66" t="s">
        <v>86</v>
      </c>
      <c r="F83" s="91">
        <f>28488</f>
        <v>28488</v>
      </c>
      <c r="G83" s="106"/>
      <c r="H83" s="126" t="s">
        <v>657</v>
      </c>
      <c r="I83" s="126" t="s">
        <v>656</v>
      </c>
      <c r="J83" s="54" t="s">
        <v>301</v>
      </c>
      <c r="K83" s="91"/>
      <c r="L83" s="7"/>
      <c r="M83" s="7"/>
      <c r="N83" s="7"/>
      <c r="O83" s="7"/>
      <c r="P83" s="7"/>
      <c r="Q83" s="7"/>
    </row>
    <row r="84" spans="1:17" s="8" customFormat="1" ht="62.25" customHeight="1" x14ac:dyDescent="0.2">
      <c r="A84" s="43">
        <v>70</v>
      </c>
      <c r="B84" s="66" t="s">
        <v>20</v>
      </c>
      <c r="C84" s="55" t="s">
        <v>36</v>
      </c>
      <c r="D84" s="100"/>
      <c r="E84" s="66" t="s">
        <v>87</v>
      </c>
      <c r="F84" s="91">
        <f>27193</f>
        <v>27193</v>
      </c>
      <c r="G84" s="106"/>
      <c r="H84" s="126" t="s">
        <v>657</v>
      </c>
      <c r="I84" s="126" t="s">
        <v>656</v>
      </c>
      <c r="J84" s="54" t="s">
        <v>301</v>
      </c>
      <c r="K84" s="91"/>
      <c r="L84" s="7"/>
      <c r="M84" s="7"/>
      <c r="N84" s="7"/>
      <c r="O84" s="7"/>
      <c r="P84" s="7"/>
      <c r="Q84" s="7"/>
    </row>
    <row r="85" spans="1:17" s="8" customFormat="1" ht="54" customHeight="1" x14ac:dyDescent="0.2">
      <c r="A85" s="43">
        <v>71</v>
      </c>
      <c r="B85" s="66" t="s">
        <v>663</v>
      </c>
      <c r="C85" s="55" t="s">
        <v>37</v>
      </c>
      <c r="D85" s="100"/>
      <c r="E85" s="66" t="s">
        <v>88</v>
      </c>
      <c r="F85" s="91">
        <f>20719</f>
        <v>20719</v>
      </c>
      <c r="G85" s="106"/>
      <c r="H85" s="126" t="s">
        <v>657</v>
      </c>
      <c r="I85" s="126" t="s">
        <v>656</v>
      </c>
      <c r="J85" s="54" t="s">
        <v>301</v>
      </c>
      <c r="K85" s="91"/>
      <c r="L85" s="7"/>
      <c r="M85" s="7"/>
      <c r="N85" s="7"/>
      <c r="O85" s="7"/>
      <c r="P85" s="7"/>
      <c r="Q85" s="7"/>
    </row>
    <row r="86" spans="1:17" s="8" customFormat="1" ht="48.75" customHeight="1" x14ac:dyDescent="0.2">
      <c r="A86" s="43">
        <v>72</v>
      </c>
      <c r="B86" s="66" t="s">
        <v>664</v>
      </c>
      <c r="C86" s="55" t="s">
        <v>38</v>
      </c>
      <c r="D86" s="100"/>
      <c r="E86" s="66" t="s">
        <v>89</v>
      </c>
      <c r="F86" s="91">
        <f>58271</f>
        <v>58271</v>
      </c>
      <c r="G86" s="106"/>
      <c r="H86" s="126" t="s">
        <v>657</v>
      </c>
      <c r="I86" s="126" t="s">
        <v>656</v>
      </c>
      <c r="J86" s="54" t="s">
        <v>301</v>
      </c>
      <c r="K86" s="91"/>
      <c r="L86" s="7"/>
      <c r="M86" s="7"/>
      <c r="N86" s="7"/>
      <c r="O86" s="7"/>
      <c r="P86" s="7"/>
      <c r="Q86" s="7"/>
    </row>
    <row r="87" spans="1:17" s="8" customFormat="1" ht="36" customHeight="1" x14ac:dyDescent="0.2">
      <c r="A87" s="43">
        <v>73</v>
      </c>
      <c r="B87" s="66" t="s">
        <v>665</v>
      </c>
      <c r="C87" s="55" t="s">
        <v>621</v>
      </c>
      <c r="D87" s="100"/>
      <c r="E87" s="66" t="s">
        <v>90</v>
      </c>
      <c r="F87" s="91">
        <f>103593</f>
        <v>103593</v>
      </c>
      <c r="G87" s="106"/>
      <c r="H87" s="126" t="s">
        <v>657</v>
      </c>
      <c r="I87" s="126" t="s">
        <v>656</v>
      </c>
      <c r="J87" s="54" t="s">
        <v>301</v>
      </c>
      <c r="K87" s="91"/>
      <c r="L87" s="7"/>
      <c r="M87" s="7"/>
      <c r="N87" s="7"/>
      <c r="O87" s="7"/>
      <c r="P87" s="7"/>
      <c r="Q87" s="7"/>
    </row>
    <row r="88" spans="1:17" s="8" customFormat="1" ht="48.75" customHeight="1" x14ac:dyDescent="0.2">
      <c r="A88" s="43">
        <v>74</v>
      </c>
      <c r="B88" s="66" t="s">
        <v>21</v>
      </c>
      <c r="C88" s="55" t="s">
        <v>622</v>
      </c>
      <c r="D88" s="100"/>
      <c r="E88" s="66" t="s">
        <v>91</v>
      </c>
      <c r="F88" s="91">
        <f>114198</f>
        <v>114198</v>
      </c>
      <c r="G88" s="106"/>
      <c r="H88" s="126" t="s">
        <v>657</v>
      </c>
      <c r="I88" s="126" t="s">
        <v>656</v>
      </c>
      <c r="J88" s="54" t="s">
        <v>301</v>
      </c>
      <c r="K88" s="91"/>
      <c r="L88" s="7"/>
      <c r="M88" s="7"/>
      <c r="N88" s="7"/>
      <c r="O88" s="7"/>
      <c r="P88" s="7"/>
      <c r="Q88" s="7"/>
    </row>
    <row r="89" spans="1:17" s="8" customFormat="1" ht="44.25" customHeight="1" x14ac:dyDescent="0.2">
      <c r="A89" s="43">
        <v>75</v>
      </c>
      <c r="B89" s="66" t="s">
        <v>22</v>
      </c>
      <c r="C89" s="55" t="s">
        <v>624</v>
      </c>
      <c r="D89" s="100"/>
      <c r="E89" s="66" t="s">
        <v>92</v>
      </c>
      <c r="F89" s="91">
        <f>570990</f>
        <v>570990</v>
      </c>
      <c r="G89" s="106"/>
      <c r="H89" s="126" t="s">
        <v>657</v>
      </c>
      <c r="I89" s="126" t="s">
        <v>656</v>
      </c>
      <c r="J89" s="54" t="s">
        <v>301</v>
      </c>
      <c r="K89" s="91"/>
      <c r="L89" s="7"/>
      <c r="M89" s="7"/>
      <c r="N89" s="7"/>
      <c r="O89" s="7"/>
      <c r="P89" s="7"/>
      <c r="Q89" s="7"/>
    </row>
    <row r="90" spans="1:17" s="8" customFormat="1" ht="46.5" customHeight="1" x14ac:dyDescent="0.2">
      <c r="A90" s="43">
        <v>76</v>
      </c>
      <c r="B90" s="66" t="s">
        <v>23</v>
      </c>
      <c r="C90" s="55" t="s">
        <v>623</v>
      </c>
      <c r="D90" s="100"/>
      <c r="E90" s="66" t="s">
        <v>91</v>
      </c>
      <c r="F90" s="91">
        <f>114198</f>
        <v>114198</v>
      </c>
      <c r="G90" s="106"/>
      <c r="H90" s="126" t="s">
        <v>657</v>
      </c>
      <c r="I90" s="126" t="s">
        <v>656</v>
      </c>
      <c r="J90" s="54" t="s">
        <v>301</v>
      </c>
      <c r="K90" s="91"/>
      <c r="L90" s="7"/>
      <c r="M90" s="7"/>
      <c r="N90" s="7"/>
      <c r="O90" s="7"/>
      <c r="P90" s="7"/>
      <c r="Q90" s="7"/>
    </row>
    <row r="91" spans="1:17" s="8" customFormat="1" ht="44.25" customHeight="1" x14ac:dyDescent="0.2">
      <c r="A91" s="43">
        <v>77</v>
      </c>
      <c r="B91" s="66" t="s">
        <v>24</v>
      </c>
      <c r="C91" s="55" t="s">
        <v>610</v>
      </c>
      <c r="D91" s="100"/>
      <c r="E91" s="66" t="s">
        <v>93</v>
      </c>
      <c r="F91" s="91">
        <f>34259</f>
        <v>34259</v>
      </c>
      <c r="G91" s="106"/>
      <c r="H91" s="126" t="s">
        <v>657</v>
      </c>
      <c r="I91" s="126" t="s">
        <v>656</v>
      </c>
      <c r="J91" s="54" t="s">
        <v>301</v>
      </c>
      <c r="K91" s="91"/>
      <c r="L91" s="7"/>
      <c r="M91" s="7"/>
      <c r="N91" s="7"/>
      <c r="O91" s="7"/>
      <c r="P91" s="7"/>
      <c r="Q91" s="7"/>
    </row>
    <row r="92" spans="1:17" s="8" customFormat="1" ht="36" customHeight="1" x14ac:dyDescent="0.2">
      <c r="A92" s="43">
        <v>78</v>
      </c>
      <c r="B92" s="66" t="s">
        <v>666</v>
      </c>
      <c r="C92" s="55" t="s">
        <v>625</v>
      </c>
      <c r="D92" s="100"/>
      <c r="E92" s="66" t="s">
        <v>94</v>
      </c>
      <c r="F92" s="91">
        <f>989716</f>
        <v>989716</v>
      </c>
      <c r="G92" s="106"/>
      <c r="H92" s="126" t="s">
        <v>657</v>
      </c>
      <c r="I92" s="126" t="s">
        <v>656</v>
      </c>
      <c r="J92" s="54" t="s">
        <v>301</v>
      </c>
      <c r="K92" s="91"/>
    </row>
    <row r="93" spans="1:17" s="8" customFormat="1" ht="34.5" customHeight="1" x14ac:dyDescent="0.2">
      <c r="A93" s="43">
        <v>79</v>
      </c>
      <c r="B93" s="66" t="s">
        <v>25</v>
      </c>
      <c r="C93" s="55" t="s">
        <v>610</v>
      </c>
      <c r="D93" s="100"/>
      <c r="E93" s="66" t="s">
        <v>95</v>
      </c>
      <c r="F93" s="91">
        <f>41873</f>
        <v>41873</v>
      </c>
      <c r="G93" s="106"/>
      <c r="H93" s="126" t="s">
        <v>657</v>
      </c>
      <c r="I93" s="126" t="s">
        <v>656</v>
      </c>
      <c r="J93" s="54" t="s">
        <v>301</v>
      </c>
      <c r="K93" s="91"/>
    </row>
    <row r="94" spans="1:17" s="8" customFormat="1" ht="44.25" customHeight="1" x14ac:dyDescent="0.2">
      <c r="A94" s="43">
        <v>80</v>
      </c>
      <c r="B94" s="66" t="s">
        <v>667</v>
      </c>
      <c r="C94" s="55" t="s">
        <v>626</v>
      </c>
      <c r="D94" s="100"/>
      <c r="E94" s="66" t="s">
        <v>96</v>
      </c>
      <c r="F94" s="91">
        <f>157974</f>
        <v>157974</v>
      </c>
      <c r="G94" s="106"/>
      <c r="H94" s="126" t="s">
        <v>657</v>
      </c>
      <c r="I94" s="126" t="s">
        <v>656</v>
      </c>
      <c r="J94" s="54" t="s">
        <v>301</v>
      </c>
      <c r="K94" s="91"/>
    </row>
    <row r="95" spans="1:17" s="8" customFormat="1" ht="47.25" customHeight="1" x14ac:dyDescent="0.2">
      <c r="A95" s="43">
        <v>81</v>
      </c>
      <c r="B95" s="66" t="s">
        <v>668</v>
      </c>
      <c r="C95" s="55" t="s">
        <v>610</v>
      </c>
      <c r="D95" s="100"/>
      <c r="E95" s="66" t="s">
        <v>97</v>
      </c>
      <c r="F95" s="91">
        <f>53292</f>
        <v>53292</v>
      </c>
      <c r="G95" s="106"/>
      <c r="H95" s="126" t="s">
        <v>657</v>
      </c>
      <c r="I95" s="126" t="s">
        <v>656</v>
      </c>
      <c r="J95" s="54" t="s">
        <v>301</v>
      </c>
      <c r="K95" s="91"/>
    </row>
    <row r="96" spans="1:17" s="8" customFormat="1" ht="50.25" customHeight="1" x14ac:dyDescent="0.2">
      <c r="A96" s="43">
        <v>82</v>
      </c>
      <c r="B96" s="66" t="s">
        <v>669</v>
      </c>
      <c r="C96" s="55" t="s">
        <v>630</v>
      </c>
      <c r="D96" s="100"/>
      <c r="E96" s="66" t="s">
        <v>98</v>
      </c>
      <c r="F96" s="91">
        <f>81842</f>
        <v>81842</v>
      </c>
      <c r="G96" s="106"/>
      <c r="H96" s="126" t="s">
        <v>657</v>
      </c>
      <c r="I96" s="126" t="s">
        <v>656</v>
      </c>
      <c r="J96" s="54" t="s">
        <v>301</v>
      </c>
      <c r="K96" s="91"/>
    </row>
    <row r="97" spans="1:25" s="8" customFormat="1" ht="42.75" customHeight="1" x14ac:dyDescent="0.2">
      <c r="A97" s="43">
        <v>83</v>
      </c>
      <c r="B97" s="66" t="s">
        <v>26</v>
      </c>
      <c r="C97" s="55" t="s">
        <v>610</v>
      </c>
      <c r="D97" s="100"/>
      <c r="E97" s="66" t="s">
        <v>99</v>
      </c>
      <c r="F97" s="91">
        <f>38066</f>
        <v>38066</v>
      </c>
      <c r="G97" s="106"/>
      <c r="H97" s="126" t="s">
        <v>657</v>
      </c>
      <c r="I97" s="126" t="s">
        <v>656</v>
      </c>
      <c r="J97" s="54" t="s">
        <v>301</v>
      </c>
      <c r="K97" s="91"/>
    </row>
    <row r="98" spans="1:25" s="8" customFormat="1" ht="33.75" customHeight="1" x14ac:dyDescent="0.2">
      <c r="A98" s="43">
        <v>84</v>
      </c>
      <c r="B98" s="66" t="s">
        <v>27</v>
      </c>
      <c r="C98" s="55" t="s">
        <v>631</v>
      </c>
      <c r="D98" s="100"/>
      <c r="E98" s="66" t="s">
        <v>100</v>
      </c>
      <c r="F98" s="91">
        <f>40745</f>
        <v>40745</v>
      </c>
      <c r="G98" s="106"/>
      <c r="H98" s="126" t="s">
        <v>657</v>
      </c>
      <c r="I98" s="126" t="s">
        <v>656</v>
      </c>
      <c r="J98" s="54" t="s">
        <v>301</v>
      </c>
      <c r="K98" s="91"/>
    </row>
    <row r="99" spans="1:25" s="8" customFormat="1" ht="42" customHeight="1" x14ac:dyDescent="0.2">
      <c r="A99" s="43">
        <v>85</v>
      </c>
      <c r="B99" s="66" t="s">
        <v>28</v>
      </c>
      <c r="C99" s="55" t="s">
        <v>632</v>
      </c>
      <c r="D99" s="100"/>
      <c r="E99" s="66" t="s">
        <v>101</v>
      </c>
      <c r="F99" s="91">
        <f>25898</f>
        <v>25898</v>
      </c>
      <c r="G99" s="106"/>
      <c r="H99" s="126" t="s">
        <v>657</v>
      </c>
      <c r="I99" s="126" t="s">
        <v>656</v>
      </c>
      <c r="J99" s="54" t="s">
        <v>301</v>
      </c>
      <c r="K99" s="91"/>
    </row>
    <row r="100" spans="1:25" s="8" customFormat="1" ht="48" customHeight="1" x14ac:dyDescent="0.2">
      <c r="A100" s="43">
        <v>86</v>
      </c>
      <c r="B100" s="66" t="s">
        <v>670</v>
      </c>
      <c r="C100" s="55" t="s">
        <v>633</v>
      </c>
      <c r="D100" s="100"/>
      <c r="E100" s="66" t="s">
        <v>102</v>
      </c>
      <c r="F100" s="91">
        <f>25898</f>
        <v>25898</v>
      </c>
      <c r="G100" s="106"/>
      <c r="H100" s="126" t="s">
        <v>657</v>
      </c>
      <c r="I100" s="126" t="s">
        <v>656</v>
      </c>
      <c r="J100" s="54" t="s">
        <v>301</v>
      </c>
      <c r="K100" s="91"/>
    </row>
    <row r="101" spans="1:25" s="8" customFormat="1" ht="34.5" customHeight="1" x14ac:dyDescent="0.2">
      <c r="A101" s="43">
        <v>87</v>
      </c>
      <c r="B101" s="66" t="s">
        <v>671</v>
      </c>
      <c r="C101" s="55" t="s">
        <v>629</v>
      </c>
      <c r="D101" s="100"/>
      <c r="E101" s="66" t="s">
        <v>103</v>
      </c>
      <c r="F101" s="91">
        <f>133231</f>
        <v>133231</v>
      </c>
      <c r="G101" s="106"/>
      <c r="H101" s="126" t="s">
        <v>657</v>
      </c>
      <c r="I101" s="126" t="s">
        <v>656</v>
      </c>
      <c r="J101" s="54" t="s">
        <v>301</v>
      </c>
      <c r="K101" s="91"/>
    </row>
    <row r="102" spans="1:25" s="8" customFormat="1" ht="34.5" customHeight="1" x14ac:dyDescent="0.2">
      <c r="A102" s="111">
        <v>88</v>
      </c>
      <c r="B102" s="66" t="s">
        <v>672</v>
      </c>
      <c r="C102" s="55" t="s">
        <v>628</v>
      </c>
      <c r="D102" s="100"/>
      <c r="E102" s="66" t="s">
        <v>104</v>
      </c>
      <c r="F102" s="91">
        <f>30453</f>
        <v>30453</v>
      </c>
      <c r="G102" s="106"/>
      <c r="H102" s="126" t="s">
        <v>657</v>
      </c>
      <c r="I102" s="126" t="s">
        <v>656</v>
      </c>
      <c r="J102" s="54" t="s">
        <v>301</v>
      </c>
      <c r="K102" s="91"/>
    </row>
    <row r="103" spans="1:25" s="8" customFormat="1" ht="64.150000000000006" customHeight="1" x14ac:dyDescent="0.2">
      <c r="A103" s="111">
        <v>89</v>
      </c>
      <c r="B103" s="66" t="s">
        <v>60</v>
      </c>
      <c r="C103" s="55" t="s">
        <v>636</v>
      </c>
      <c r="D103" s="125"/>
      <c r="E103" s="66" t="s">
        <v>59</v>
      </c>
      <c r="F103" s="47">
        <f>28530841.68</f>
        <v>28530841.68</v>
      </c>
      <c r="G103" s="126"/>
      <c r="H103" s="126" t="s">
        <v>605</v>
      </c>
      <c r="I103" s="126" t="s">
        <v>643</v>
      </c>
      <c r="J103" s="54" t="s">
        <v>301</v>
      </c>
      <c r="K103" s="91"/>
    </row>
    <row r="104" spans="1:25" s="8" customFormat="1" ht="55.15" customHeight="1" x14ac:dyDescent="0.2">
      <c r="A104" s="111">
        <v>90</v>
      </c>
      <c r="B104" s="112" t="s">
        <v>113</v>
      </c>
      <c r="C104" s="70" t="s">
        <v>626</v>
      </c>
      <c r="D104" s="125"/>
      <c r="E104" s="112" t="s">
        <v>114</v>
      </c>
      <c r="F104" s="47">
        <f>8148456.36</f>
        <v>8148456.3600000003</v>
      </c>
      <c r="G104" s="126"/>
      <c r="H104" s="126" t="s">
        <v>605</v>
      </c>
      <c r="I104" s="126" t="s">
        <v>643</v>
      </c>
      <c r="J104" s="54" t="s">
        <v>301</v>
      </c>
      <c r="K104" s="91"/>
    </row>
    <row r="105" spans="1:25" s="8" customFormat="1" ht="54" customHeight="1" x14ac:dyDescent="0.2">
      <c r="A105" s="111">
        <v>91</v>
      </c>
      <c r="B105" s="66" t="s">
        <v>29</v>
      </c>
      <c r="C105" s="55" t="s">
        <v>635</v>
      </c>
      <c r="D105" s="125"/>
      <c r="E105" s="66" t="s">
        <v>61</v>
      </c>
      <c r="F105" s="47">
        <f>11581752.6</f>
        <v>11581752.6</v>
      </c>
      <c r="G105" s="126"/>
      <c r="H105" s="126" t="s">
        <v>605</v>
      </c>
      <c r="I105" s="126" t="s">
        <v>643</v>
      </c>
      <c r="J105" s="54" t="s">
        <v>301</v>
      </c>
      <c r="K105" s="114"/>
      <c r="O105" s="33"/>
      <c r="P105" s="34"/>
      <c r="Q105" s="34"/>
      <c r="R105" s="35"/>
      <c r="S105" s="34"/>
      <c r="T105" s="34"/>
      <c r="U105" s="34"/>
      <c r="V105" s="34"/>
      <c r="W105" s="34"/>
      <c r="X105" s="36"/>
      <c r="Y105" s="36"/>
    </row>
    <row r="106" spans="1:25" s="8" customFormat="1" ht="54.6" customHeight="1" x14ac:dyDescent="0.2">
      <c r="A106" s="111">
        <v>92</v>
      </c>
      <c r="B106" s="66" t="s">
        <v>30</v>
      </c>
      <c r="C106" s="55" t="s">
        <v>610</v>
      </c>
      <c r="D106" s="125"/>
      <c r="E106" s="66" t="s">
        <v>61</v>
      </c>
      <c r="F106" s="47">
        <f>15442344</f>
        <v>15442344</v>
      </c>
      <c r="G106" s="126"/>
      <c r="H106" s="126" t="s">
        <v>605</v>
      </c>
      <c r="I106" s="126" t="s">
        <v>643</v>
      </c>
      <c r="J106" s="54" t="s">
        <v>301</v>
      </c>
      <c r="K106" s="91"/>
    </row>
    <row r="107" spans="1:25" s="8" customFormat="1" ht="51.6" customHeight="1" x14ac:dyDescent="0.2">
      <c r="A107" s="111">
        <v>93</v>
      </c>
      <c r="B107" s="66" t="s">
        <v>109</v>
      </c>
      <c r="C107" s="55" t="s">
        <v>610</v>
      </c>
      <c r="D107" s="125"/>
      <c r="E107" s="66" t="s">
        <v>110</v>
      </c>
      <c r="F107" s="47">
        <f>448141.25</f>
        <v>448141.25</v>
      </c>
      <c r="G107" s="126"/>
      <c r="H107" s="126" t="s">
        <v>605</v>
      </c>
      <c r="I107" s="126" t="s">
        <v>643</v>
      </c>
      <c r="J107" s="54" t="s">
        <v>301</v>
      </c>
      <c r="K107" s="91"/>
    </row>
    <row r="108" spans="1:25" s="8" customFormat="1" ht="54" customHeight="1" x14ac:dyDescent="0.2">
      <c r="A108" s="111">
        <v>94</v>
      </c>
      <c r="B108" s="66" t="s">
        <v>31</v>
      </c>
      <c r="C108" s="55" t="s">
        <v>639</v>
      </c>
      <c r="D108" s="125"/>
      <c r="E108" s="66" t="s">
        <v>62</v>
      </c>
      <c r="F108" s="47">
        <f>497934.72</f>
        <v>497934.72</v>
      </c>
      <c r="G108" s="126"/>
      <c r="H108" s="126" t="s">
        <v>605</v>
      </c>
      <c r="I108" s="126" t="s">
        <v>643</v>
      </c>
      <c r="J108" s="54" t="s">
        <v>301</v>
      </c>
      <c r="K108" s="91"/>
    </row>
    <row r="109" spans="1:25" s="8" customFormat="1" ht="53.45" customHeight="1" x14ac:dyDescent="0.2">
      <c r="A109" s="111">
        <v>95</v>
      </c>
      <c r="B109" s="66" t="s">
        <v>32</v>
      </c>
      <c r="C109" s="55" t="s">
        <v>640</v>
      </c>
      <c r="D109" s="125"/>
      <c r="E109" s="66" t="s">
        <v>63</v>
      </c>
      <c r="F109" s="47">
        <f>497934.72</f>
        <v>497934.72</v>
      </c>
      <c r="G109" s="126"/>
      <c r="H109" s="126" t="s">
        <v>605</v>
      </c>
      <c r="I109" s="126" t="s">
        <v>643</v>
      </c>
      <c r="J109" s="54" t="s">
        <v>301</v>
      </c>
      <c r="K109" s="91"/>
    </row>
    <row r="110" spans="1:25" s="8" customFormat="1" ht="55.9" customHeight="1" x14ac:dyDescent="0.2">
      <c r="A110" s="111">
        <v>96</v>
      </c>
      <c r="B110" s="66" t="s">
        <v>65</v>
      </c>
      <c r="C110" s="55" t="s">
        <v>628</v>
      </c>
      <c r="D110" s="125"/>
      <c r="E110" s="66" t="s">
        <v>64</v>
      </c>
      <c r="F110" s="47">
        <f>3541992.3</f>
        <v>3541992.3</v>
      </c>
      <c r="G110" s="126"/>
      <c r="H110" s="126" t="s">
        <v>605</v>
      </c>
      <c r="I110" s="126" t="s">
        <v>643</v>
      </c>
      <c r="J110" s="54" t="s">
        <v>301</v>
      </c>
      <c r="K110" s="91"/>
    </row>
    <row r="111" spans="1:25" s="8" customFormat="1" ht="52.9" customHeight="1" x14ac:dyDescent="0.2">
      <c r="A111" s="111">
        <v>97</v>
      </c>
      <c r="B111" s="66" t="s">
        <v>115</v>
      </c>
      <c r="C111" s="55" t="s">
        <v>628</v>
      </c>
      <c r="D111" s="125"/>
      <c r="E111" s="66" t="s">
        <v>67</v>
      </c>
      <c r="F111" s="47">
        <f>3035997</f>
        <v>3035997</v>
      </c>
      <c r="G111" s="126"/>
      <c r="H111" s="126" t="s">
        <v>605</v>
      </c>
      <c r="I111" s="126" t="s">
        <v>643</v>
      </c>
      <c r="J111" s="54" t="s">
        <v>301</v>
      </c>
      <c r="K111" s="91"/>
    </row>
    <row r="112" spans="1:25" s="8" customFormat="1" ht="51.6" customHeight="1" x14ac:dyDescent="0.2">
      <c r="A112" s="111">
        <v>98</v>
      </c>
      <c r="B112" s="66" t="s">
        <v>33</v>
      </c>
      <c r="C112" s="55" t="s">
        <v>641</v>
      </c>
      <c r="D112" s="125"/>
      <c r="E112" s="66" t="s">
        <v>66</v>
      </c>
      <c r="F112" s="47">
        <f>8433315</f>
        <v>8433315</v>
      </c>
      <c r="G112" s="126"/>
      <c r="H112" s="126" t="s">
        <v>605</v>
      </c>
      <c r="I112" s="126" t="s">
        <v>643</v>
      </c>
      <c r="J112" s="54" t="s">
        <v>301</v>
      </c>
      <c r="K112" s="91"/>
    </row>
    <row r="113" spans="1:11" s="8" customFormat="1" ht="53.45" customHeight="1" x14ac:dyDescent="0.2">
      <c r="A113" s="111">
        <v>99</v>
      </c>
      <c r="B113" s="66" t="s">
        <v>111</v>
      </c>
      <c r="C113" s="55" t="s">
        <v>628</v>
      </c>
      <c r="D113" s="125"/>
      <c r="E113" s="66" t="s">
        <v>112</v>
      </c>
      <c r="F113" s="47">
        <f>20982089.12</f>
        <v>20982089.120000001</v>
      </c>
      <c r="G113" s="126"/>
      <c r="H113" s="126" t="s">
        <v>605</v>
      </c>
      <c r="I113" s="126" t="s">
        <v>643</v>
      </c>
      <c r="J113" s="54" t="s">
        <v>301</v>
      </c>
      <c r="K113" s="91"/>
    </row>
    <row r="114" spans="1:11" s="8" customFormat="1" ht="52.9" customHeight="1" x14ac:dyDescent="0.2">
      <c r="A114" s="111">
        <v>100</v>
      </c>
      <c r="B114" s="66" t="s">
        <v>68</v>
      </c>
      <c r="C114" s="55" t="s">
        <v>628</v>
      </c>
      <c r="D114" s="125"/>
      <c r="E114" s="66" t="s">
        <v>67</v>
      </c>
      <c r="F114" s="47">
        <f>10659714.56</f>
        <v>10659714.560000001</v>
      </c>
      <c r="G114" s="126"/>
      <c r="H114" s="126" t="s">
        <v>605</v>
      </c>
      <c r="I114" s="126" t="s">
        <v>643</v>
      </c>
      <c r="J114" s="54" t="s">
        <v>301</v>
      </c>
      <c r="K114" s="91"/>
    </row>
    <row r="115" spans="1:11" s="8" customFormat="1" ht="55.15" customHeight="1" x14ac:dyDescent="0.2">
      <c r="A115" s="111">
        <v>101</v>
      </c>
      <c r="B115" s="66" t="s">
        <v>70</v>
      </c>
      <c r="C115" s="55" t="s">
        <v>610</v>
      </c>
      <c r="D115" s="125"/>
      <c r="E115" s="66" t="s">
        <v>69</v>
      </c>
      <c r="F115" s="47">
        <f>8680697.04</f>
        <v>8680697.0399999991</v>
      </c>
      <c r="G115" s="126"/>
      <c r="H115" s="126" t="s">
        <v>605</v>
      </c>
      <c r="I115" s="126" t="s">
        <v>643</v>
      </c>
      <c r="J115" s="54" t="s">
        <v>301</v>
      </c>
      <c r="K115" s="91"/>
    </row>
    <row r="116" spans="1:11" s="8" customFormat="1" ht="51.6" customHeight="1" x14ac:dyDescent="0.2">
      <c r="A116" s="111">
        <v>102</v>
      </c>
      <c r="B116" s="66" t="s">
        <v>72</v>
      </c>
      <c r="C116" s="55" t="s">
        <v>642</v>
      </c>
      <c r="D116" s="125"/>
      <c r="E116" s="66" t="s">
        <v>71</v>
      </c>
      <c r="F116" s="47">
        <f>4553990.1</f>
        <v>4553990.0999999996</v>
      </c>
      <c r="G116" s="126"/>
      <c r="H116" s="126" t="s">
        <v>605</v>
      </c>
      <c r="I116" s="126" t="s">
        <v>643</v>
      </c>
      <c r="J116" s="54" t="s">
        <v>301</v>
      </c>
      <c r="K116" s="91"/>
    </row>
    <row r="117" spans="1:11" s="8" customFormat="1" ht="54.6" customHeight="1" x14ac:dyDescent="0.2">
      <c r="A117" s="111">
        <v>103</v>
      </c>
      <c r="B117" s="66" t="s">
        <v>34</v>
      </c>
      <c r="C117" s="55" t="s">
        <v>628</v>
      </c>
      <c r="D117" s="125"/>
      <c r="E117" s="66" t="s">
        <v>73</v>
      </c>
      <c r="F117" s="47">
        <f>7421317.2</f>
        <v>7421317.2000000002</v>
      </c>
      <c r="G117" s="126"/>
      <c r="H117" s="126" t="s">
        <v>605</v>
      </c>
      <c r="I117" s="126" t="s">
        <v>643</v>
      </c>
      <c r="J117" s="54" t="s">
        <v>301</v>
      </c>
      <c r="K117" s="91"/>
    </row>
    <row r="118" spans="1:11" s="8" customFormat="1" ht="54.6" customHeight="1" x14ac:dyDescent="0.2">
      <c r="A118" s="111">
        <v>104</v>
      </c>
      <c r="B118" s="66" t="s">
        <v>35</v>
      </c>
      <c r="C118" s="55" t="s">
        <v>623</v>
      </c>
      <c r="D118" s="125"/>
      <c r="E118" s="66" t="s">
        <v>74</v>
      </c>
      <c r="F118" s="47">
        <f>7589983.5</f>
        <v>7589983.5</v>
      </c>
      <c r="G118" s="126"/>
      <c r="H118" s="126" t="s">
        <v>605</v>
      </c>
      <c r="I118" s="126" t="s">
        <v>643</v>
      </c>
      <c r="J118" s="54" t="s">
        <v>301</v>
      </c>
      <c r="K118" s="91"/>
    </row>
    <row r="119" spans="1:11" s="8" customFormat="1" ht="53.45" customHeight="1" x14ac:dyDescent="0.2">
      <c r="A119" s="111">
        <v>105</v>
      </c>
      <c r="B119" s="66" t="s">
        <v>723</v>
      </c>
      <c r="C119" s="55" t="s">
        <v>724</v>
      </c>
      <c r="D119" s="125"/>
      <c r="E119" s="66" t="s">
        <v>725</v>
      </c>
      <c r="F119" s="47">
        <v>1244836.8</v>
      </c>
      <c r="G119" s="126"/>
      <c r="H119" s="126" t="s">
        <v>605</v>
      </c>
      <c r="I119" s="126" t="s">
        <v>643</v>
      </c>
      <c r="J119" s="54" t="s">
        <v>301</v>
      </c>
      <c r="K119" s="91"/>
    </row>
    <row r="120" spans="1:11" s="8" customFormat="1" ht="15.6" customHeight="1" x14ac:dyDescent="0.2">
      <c r="A120" s="166" t="s">
        <v>645</v>
      </c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</row>
    <row r="121" spans="1:11" s="8" customFormat="1" ht="281.25" x14ac:dyDescent="0.2">
      <c r="A121" s="43">
        <v>106</v>
      </c>
      <c r="B121" s="54" t="s">
        <v>298</v>
      </c>
      <c r="C121" s="54" t="s">
        <v>300</v>
      </c>
      <c r="D121" s="43" t="s">
        <v>299</v>
      </c>
      <c r="E121" s="43" t="s">
        <v>168</v>
      </c>
      <c r="F121" s="113">
        <v>22691.4</v>
      </c>
      <c r="G121" s="113">
        <v>22691.4</v>
      </c>
      <c r="H121" s="54" t="s">
        <v>294</v>
      </c>
      <c r="I121" s="54" t="s">
        <v>297</v>
      </c>
      <c r="J121" s="54" t="s">
        <v>301</v>
      </c>
      <c r="K121" s="114"/>
    </row>
    <row r="122" spans="1:11" s="8" customFormat="1" ht="236.25" x14ac:dyDescent="0.2">
      <c r="A122" s="43">
        <v>107</v>
      </c>
      <c r="B122" s="54" t="s">
        <v>291</v>
      </c>
      <c r="C122" s="54" t="s">
        <v>302</v>
      </c>
      <c r="D122" s="43" t="s">
        <v>303</v>
      </c>
      <c r="E122" s="43" t="s">
        <v>169</v>
      </c>
      <c r="F122" s="113">
        <v>70791.149999999994</v>
      </c>
      <c r="G122" s="113">
        <v>70791.149999999994</v>
      </c>
      <c r="H122" s="54" t="s">
        <v>703</v>
      </c>
      <c r="I122" s="54" t="s">
        <v>304</v>
      </c>
      <c r="J122" s="54" t="s">
        <v>301</v>
      </c>
      <c r="K122" s="114"/>
    </row>
    <row r="123" spans="1:11" s="8" customFormat="1" ht="135" x14ac:dyDescent="0.2">
      <c r="A123" s="43">
        <v>108</v>
      </c>
      <c r="B123" s="54" t="s">
        <v>295</v>
      </c>
      <c r="C123" s="54" t="s">
        <v>310</v>
      </c>
      <c r="D123" s="43" t="s">
        <v>311</v>
      </c>
      <c r="E123" s="43" t="s">
        <v>170</v>
      </c>
      <c r="F123" s="113">
        <v>16046.88</v>
      </c>
      <c r="G123" s="113">
        <v>16046.88</v>
      </c>
      <c r="H123" s="54" t="s">
        <v>308</v>
      </c>
      <c r="I123" s="54" t="s">
        <v>312</v>
      </c>
      <c r="J123" s="54" t="s">
        <v>301</v>
      </c>
      <c r="K123" s="114"/>
    </row>
    <row r="124" spans="1:11" s="8" customFormat="1" ht="281.25" x14ac:dyDescent="0.2">
      <c r="A124" s="43">
        <v>109</v>
      </c>
      <c r="B124" s="54" t="s">
        <v>295</v>
      </c>
      <c r="C124" s="54" t="s">
        <v>292</v>
      </c>
      <c r="D124" s="43" t="s">
        <v>293</v>
      </c>
      <c r="E124" s="43" t="s">
        <v>171</v>
      </c>
      <c r="F124" s="113">
        <v>23452.5</v>
      </c>
      <c r="G124" s="113">
        <v>23452.5</v>
      </c>
      <c r="H124" s="54" t="s">
        <v>294</v>
      </c>
      <c r="I124" s="54" t="s">
        <v>296</v>
      </c>
      <c r="J124" s="54" t="s">
        <v>301</v>
      </c>
      <c r="K124" s="114"/>
    </row>
    <row r="125" spans="1:11" s="8" customFormat="1" ht="123.75" x14ac:dyDescent="0.2">
      <c r="A125" s="43">
        <v>110</v>
      </c>
      <c r="B125" s="54" t="s">
        <v>291</v>
      </c>
      <c r="C125" s="54" t="s">
        <v>322</v>
      </c>
      <c r="D125" s="43" t="s">
        <v>323</v>
      </c>
      <c r="E125" s="43" t="s">
        <v>172</v>
      </c>
      <c r="F125" s="113">
        <v>169997.76</v>
      </c>
      <c r="G125" s="113">
        <v>169997.76</v>
      </c>
      <c r="H125" s="54" t="s">
        <v>325</v>
      </c>
      <c r="I125" s="54" t="s">
        <v>324</v>
      </c>
      <c r="J125" s="54" t="s">
        <v>301</v>
      </c>
      <c r="K125" s="114"/>
    </row>
    <row r="126" spans="1:11" s="8" customFormat="1" ht="135" x14ac:dyDescent="0.2">
      <c r="A126" s="43">
        <v>111</v>
      </c>
      <c r="B126" s="54" t="s">
        <v>291</v>
      </c>
      <c r="C126" s="54" t="s">
        <v>318</v>
      </c>
      <c r="D126" s="43" t="s">
        <v>319</v>
      </c>
      <c r="E126" s="43" t="s">
        <v>189</v>
      </c>
      <c r="F126" s="113" t="s">
        <v>595</v>
      </c>
      <c r="G126" s="113" t="s">
        <v>595</v>
      </c>
      <c r="H126" s="54" t="s">
        <v>320</v>
      </c>
      <c r="I126" s="54" t="s">
        <v>321</v>
      </c>
      <c r="J126" s="54" t="s">
        <v>301</v>
      </c>
      <c r="K126" s="114"/>
    </row>
    <row r="127" spans="1:11" s="8" customFormat="1" ht="135" x14ac:dyDescent="0.2">
      <c r="A127" s="43">
        <v>112</v>
      </c>
      <c r="B127" s="54" t="s">
        <v>291</v>
      </c>
      <c r="C127" s="54" t="s">
        <v>305</v>
      </c>
      <c r="D127" s="43" t="s">
        <v>306</v>
      </c>
      <c r="E127" s="43" t="s">
        <v>307</v>
      </c>
      <c r="F127" s="113">
        <v>80124.75</v>
      </c>
      <c r="G127" s="113">
        <v>80124.75</v>
      </c>
      <c r="H127" s="54" t="s">
        <v>308</v>
      </c>
      <c r="I127" s="54" t="s">
        <v>309</v>
      </c>
      <c r="J127" s="54" t="s">
        <v>301</v>
      </c>
      <c r="K127" s="114"/>
    </row>
    <row r="128" spans="1:11" s="8" customFormat="1" ht="78.75" x14ac:dyDescent="0.2">
      <c r="A128" s="43">
        <v>113</v>
      </c>
      <c r="B128" s="54" t="s">
        <v>291</v>
      </c>
      <c r="C128" s="54" t="s">
        <v>287</v>
      </c>
      <c r="D128" s="43" t="s">
        <v>288</v>
      </c>
      <c r="E128" s="43" t="s">
        <v>167</v>
      </c>
      <c r="F128" s="113">
        <v>27993.599999999999</v>
      </c>
      <c r="G128" s="113">
        <v>27993.599999999999</v>
      </c>
      <c r="H128" s="54" t="s">
        <v>290</v>
      </c>
      <c r="I128" s="54" t="s">
        <v>289</v>
      </c>
      <c r="J128" s="54" t="s">
        <v>301</v>
      </c>
      <c r="K128" s="114"/>
    </row>
    <row r="129" spans="1:11" s="8" customFormat="1" ht="78.75" x14ac:dyDescent="0.2">
      <c r="A129" s="43">
        <v>114</v>
      </c>
      <c r="B129" s="54" t="s">
        <v>291</v>
      </c>
      <c r="C129" s="54" t="s">
        <v>313</v>
      </c>
      <c r="D129" s="43" t="s">
        <v>314</v>
      </c>
      <c r="E129" s="43" t="s">
        <v>188</v>
      </c>
      <c r="F129" s="113">
        <v>11965.2</v>
      </c>
      <c r="G129" s="113">
        <v>11965.2</v>
      </c>
      <c r="H129" s="54" t="s">
        <v>316</v>
      </c>
      <c r="I129" s="54" t="s">
        <v>315</v>
      </c>
      <c r="J129" s="54" t="s">
        <v>301</v>
      </c>
      <c r="K129" s="114"/>
    </row>
    <row r="130" spans="1:11" s="8" customFormat="1" ht="78.75" x14ac:dyDescent="0.2">
      <c r="A130" s="43">
        <v>115</v>
      </c>
      <c r="B130" s="54" t="s">
        <v>291</v>
      </c>
      <c r="C130" s="54" t="s">
        <v>726</v>
      </c>
      <c r="D130" s="43" t="s">
        <v>326</v>
      </c>
      <c r="E130" s="43" t="s">
        <v>727</v>
      </c>
      <c r="F130" s="113">
        <v>6894.15</v>
      </c>
      <c r="G130" s="113">
        <v>6894.15</v>
      </c>
      <c r="H130" s="54" t="s">
        <v>316</v>
      </c>
      <c r="I130" s="54" t="s">
        <v>317</v>
      </c>
      <c r="J130" s="54" t="s">
        <v>301</v>
      </c>
      <c r="K130" s="114"/>
    </row>
    <row r="131" spans="1:11" s="8" customFormat="1" ht="78.75" x14ac:dyDescent="0.2">
      <c r="A131" s="43">
        <v>116</v>
      </c>
      <c r="B131" s="54" t="s">
        <v>369</v>
      </c>
      <c r="C131" s="54" t="s">
        <v>370</v>
      </c>
      <c r="D131" s="43" t="s">
        <v>371</v>
      </c>
      <c r="E131" s="43" t="s">
        <v>177</v>
      </c>
      <c r="F131" s="113">
        <v>238550</v>
      </c>
      <c r="G131" s="113">
        <v>238550</v>
      </c>
      <c r="H131" s="54" t="s">
        <v>372</v>
      </c>
      <c r="I131" s="54" t="s">
        <v>373</v>
      </c>
      <c r="J131" s="54" t="s">
        <v>301</v>
      </c>
      <c r="K131" s="114"/>
    </row>
    <row r="132" spans="1:11" s="8" customFormat="1" ht="112.5" x14ac:dyDescent="0.2">
      <c r="A132" s="43">
        <v>117</v>
      </c>
      <c r="B132" s="54" t="s">
        <v>383</v>
      </c>
      <c r="C132" s="54" t="s">
        <v>384</v>
      </c>
      <c r="D132" s="43" t="s">
        <v>385</v>
      </c>
      <c r="E132" s="43" t="s">
        <v>178</v>
      </c>
      <c r="F132" s="113">
        <v>1279896.32</v>
      </c>
      <c r="G132" s="113">
        <v>1279896.32</v>
      </c>
      <c r="H132" s="54" t="s">
        <v>387</v>
      </c>
      <c r="I132" s="54" t="s">
        <v>386</v>
      </c>
      <c r="J132" s="54" t="s">
        <v>301</v>
      </c>
      <c r="K132" s="114"/>
    </row>
    <row r="133" spans="1:11" s="8" customFormat="1" ht="112.5" x14ac:dyDescent="0.2">
      <c r="A133" s="43">
        <v>118</v>
      </c>
      <c r="B133" s="54" t="s">
        <v>374</v>
      </c>
      <c r="C133" s="54" t="s">
        <v>375</v>
      </c>
      <c r="D133" s="43" t="s">
        <v>376</v>
      </c>
      <c r="E133" s="43" t="s">
        <v>179</v>
      </c>
      <c r="F133" s="113">
        <v>84564</v>
      </c>
      <c r="G133" s="113">
        <v>84564</v>
      </c>
      <c r="H133" s="54" t="s">
        <v>378</v>
      </c>
      <c r="I133" s="54" t="s">
        <v>377</v>
      </c>
      <c r="J133" s="54" t="s">
        <v>301</v>
      </c>
      <c r="K133" s="114"/>
    </row>
    <row r="134" spans="1:11" s="8" customFormat="1" ht="53.45" customHeight="1" x14ac:dyDescent="0.2">
      <c r="A134" s="43">
        <v>119</v>
      </c>
      <c r="B134" s="54" t="s">
        <v>399</v>
      </c>
      <c r="C134" s="54" t="s">
        <v>405</v>
      </c>
      <c r="D134" s="43" t="s">
        <v>406</v>
      </c>
      <c r="E134" s="43" t="s">
        <v>180</v>
      </c>
      <c r="F134" s="113">
        <v>204480</v>
      </c>
      <c r="G134" s="113">
        <v>204480</v>
      </c>
      <c r="H134" s="54" t="s">
        <v>408</v>
      </c>
      <c r="I134" s="54" t="s">
        <v>407</v>
      </c>
      <c r="J134" s="54" t="s">
        <v>301</v>
      </c>
      <c r="K134" s="114"/>
    </row>
    <row r="135" spans="1:11" s="8" customFormat="1" ht="82.15" customHeight="1" x14ac:dyDescent="0.2">
      <c r="A135" s="43">
        <v>120</v>
      </c>
      <c r="B135" s="54" t="s">
        <v>399</v>
      </c>
      <c r="C135" s="54" t="s">
        <v>400</v>
      </c>
      <c r="D135" s="43" t="s">
        <v>401</v>
      </c>
      <c r="E135" s="43" t="s">
        <v>402</v>
      </c>
      <c r="F135" s="113">
        <v>159160</v>
      </c>
      <c r="G135" s="113">
        <v>159160</v>
      </c>
      <c r="H135" s="54" t="s">
        <v>403</v>
      </c>
      <c r="I135" s="54" t="s">
        <v>404</v>
      </c>
      <c r="J135" s="54" t="s">
        <v>301</v>
      </c>
      <c r="K135" s="114"/>
    </row>
    <row r="136" spans="1:11" ht="90" x14ac:dyDescent="0.25">
      <c r="A136" s="43">
        <v>121</v>
      </c>
      <c r="B136" s="54" t="s">
        <v>548</v>
      </c>
      <c r="C136" s="54" t="s">
        <v>546</v>
      </c>
      <c r="D136" s="43" t="s">
        <v>545</v>
      </c>
      <c r="E136" s="43" t="s">
        <v>522</v>
      </c>
      <c r="F136" s="113">
        <v>12462</v>
      </c>
      <c r="G136" s="113">
        <v>12462</v>
      </c>
      <c r="H136" s="54" t="s">
        <v>550</v>
      </c>
      <c r="I136" s="54" t="s">
        <v>549</v>
      </c>
      <c r="J136" s="54" t="s">
        <v>301</v>
      </c>
      <c r="K136" s="114"/>
    </row>
    <row r="137" spans="1:11" ht="168.75" x14ac:dyDescent="0.25">
      <c r="A137" s="43">
        <v>122</v>
      </c>
      <c r="B137" s="54" t="s">
        <v>547</v>
      </c>
      <c r="C137" s="54" t="s">
        <v>525</v>
      </c>
      <c r="D137" s="43" t="s">
        <v>523</v>
      </c>
      <c r="E137" s="43" t="s">
        <v>524</v>
      </c>
      <c r="F137" s="113">
        <v>141112.1</v>
      </c>
      <c r="G137" s="113">
        <v>141112.1</v>
      </c>
      <c r="H137" s="54" t="s">
        <v>528</v>
      </c>
      <c r="I137" s="54" t="s">
        <v>527</v>
      </c>
      <c r="J137" s="54" t="s">
        <v>301</v>
      </c>
      <c r="K137" s="114" t="s">
        <v>526</v>
      </c>
    </row>
    <row r="138" spans="1:11" ht="135.6" customHeight="1" x14ac:dyDescent="0.25">
      <c r="A138" s="43">
        <v>123</v>
      </c>
      <c r="B138" s="54" t="s">
        <v>518</v>
      </c>
      <c r="C138" s="54" t="s">
        <v>516</v>
      </c>
      <c r="D138" s="43" t="s">
        <v>215</v>
      </c>
      <c r="E138" s="43">
        <v>12998</v>
      </c>
      <c r="F138" s="113">
        <v>603627.12</v>
      </c>
      <c r="G138" s="113">
        <v>603627.12</v>
      </c>
      <c r="H138" s="54" t="s">
        <v>515</v>
      </c>
      <c r="I138" s="54" t="s">
        <v>517</v>
      </c>
      <c r="J138" s="54" t="s">
        <v>301</v>
      </c>
      <c r="K138" s="114"/>
    </row>
    <row r="139" spans="1:11" ht="123.75" x14ac:dyDescent="0.25">
      <c r="A139" s="43">
        <v>124</v>
      </c>
      <c r="B139" s="54" t="s">
        <v>521</v>
      </c>
      <c r="C139" s="54" t="s">
        <v>534</v>
      </c>
      <c r="D139" s="43" t="s">
        <v>184</v>
      </c>
      <c r="E139" s="43">
        <v>3654</v>
      </c>
      <c r="F139" s="113">
        <v>125807.22</v>
      </c>
      <c r="G139" s="113">
        <v>125807.22</v>
      </c>
      <c r="H139" s="54" t="s">
        <v>536</v>
      </c>
      <c r="I139" s="54" t="s">
        <v>535</v>
      </c>
      <c r="J139" s="54" t="s">
        <v>301</v>
      </c>
      <c r="K139" s="114"/>
    </row>
    <row r="140" spans="1:11" ht="191.25" x14ac:dyDescent="0.25">
      <c r="A140" s="43">
        <v>125</v>
      </c>
      <c r="B140" s="54" t="s">
        <v>453</v>
      </c>
      <c r="C140" s="54" t="s">
        <v>512</v>
      </c>
      <c r="D140" s="43" t="s">
        <v>511</v>
      </c>
      <c r="E140" s="43" t="s">
        <v>513</v>
      </c>
      <c r="F140" s="113">
        <v>371353.73</v>
      </c>
      <c r="G140" s="113">
        <v>371353.73</v>
      </c>
      <c r="H140" s="54" t="s">
        <v>515</v>
      </c>
      <c r="I140" s="54" t="s">
        <v>514</v>
      </c>
      <c r="J140" s="54" t="s">
        <v>301</v>
      </c>
      <c r="K140" s="114"/>
    </row>
    <row r="141" spans="1:11" ht="78.75" x14ac:dyDescent="0.25">
      <c r="A141" s="43">
        <v>126</v>
      </c>
      <c r="B141" s="54" t="s">
        <v>346</v>
      </c>
      <c r="C141" s="54" t="s">
        <v>345</v>
      </c>
      <c r="D141" s="43" t="s">
        <v>344</v>
      </c>
      <c r="E141" s="43" t="s">
        <v>343</v>
      </c>
      <c r="F141" s="113">
        <v>35396.11</v>
      </c>
      <c r="G141" s="113">
        <v>35396.11</v>
      </c>
      <c r="H141" s="54" t="s">
        <v>347</v>
      </c>
      <c r="I141" s="54" t="s">
        <v>348</v>
      </c>
      <c r="J141" s="54" t="s">
        <v>301</v>
      </c>
      <c r="K141" s="114"/>
    </row>
    <row r="142" spans="1:11" ht="135" x14ac:dyDescent="0.25">
      <c r="A142" s="43">
        <v>127</v>
      </c>
      <c r="B142" s="54" t="s">
        <v>539</v>
      </c>
      <c r="C142" s="54" t="s">
        <v>538</v>
      </c>
      <c r="D142" s="43" t="s">
        <v>199</v>
      </c>
      <c r="E142" s="43">
        <v>2511</v>
      </c>
      <c r="F142" s="113">
        <v>101795.94</v>
      </c>
      <c r="G142" s="113">
        <v>101795.94</v>
      </c>
      <c r="H142" s="54" t="s">
        <v>556</v>
      </c>
      <c r="I142" s="54" t="s">
        <v>557</v>
      </c>
      <c r="J142" s="54" t="s">
        <v>301</v>
      </c>
      <c r="K142" s="114"/>
    </row>
    <row r="143" spans="1:11" ht="90" x14ac:dyDescent="0.25">
      <c r="A143" s="43">
        <v>128</v>
      </c>
      <c r="B143" s="54" t="s">
        <v>346</v>
      </c>
      <c r="C143" s="54" t="s">
        <v>529</v>
      </c>
      <c r="D143" s="43" t="s">
        <v>186</v>
      </c>
      <c r="E143" s="43">
        <v>3028</v>
      </c>
      <c r="F143" s="113">
        <v>123360.72</v>
      </c>
      <c r="G143" s="113">
        <v>123360.72</v>
      </c>
      <c r="H143" s="54" t="s">
        <v>530</v>
      </c>
      <c r="I143" s="54" t="s">
        <v>531</v>
      </c>
      <c r="J143" s="54" t="s">
        <v>301</v>
      </c>
      <c r="K143" s="114"/>
    </row>
    <row r="144" spans="1:11" ht="191.25" x14ac:dyDescent="0.25">
      <c r="A144" s="43">
        <v>129</v>
      </c>
      <c r="B144" s="54" t="s">
        <v>519</v>
      </c>
      <c r="C144" s="54" t="s">
        <v>434</v>
      </c>
      <c r="D144" s="43" t="s">
        <v>435</v>
      </c>
      <c r="E144" s="43">
        <v>6682</v>
      </c>
      <c r="F144" s="113">
        <v>107446.56</v>
      </c>
      <c r="G144" s="113">
        <v>107446.56</v>
      </c>
      <c r="H144" s="54" t="s">
        <v>552</v>
      </c>
      <c r="I144" s="54" t="s">
        <v>551</v>
      </c>
      <c r="J144" s="54" t="s">
        <v>301</v>
      </c>
      <c r="K144" s="114"/>
    </row>
    <row r="145" spans="1:11" ht="90" x14ac:dyDescent="0.25">
      <c r="A145" s="69">
        <v>130</v>
      </c>
      <c r="B145" s="54" t="s">
        <v>519</v>
      </c>
      <c r="C145" s="54" t="s">
        <v>532</v>
      </c>
      <c r="D145" s="43" t="s">
        <v>187</v>
      </c>
      <c r="E145" s="43">
        <v>508</v>
      </c>
      <c r="F145" s="113">
        <v>5989.32</v>
      </c>
      <c r="G145" s="113">
        <v>5989.32</v>
      </c>
      <c r="H145" s="54" t="s">
        <v>530</v>
      </c>
      <c r="I145" s="54" t="s">
        <v>540</v>
      </c>
      <c r="J145" s="54" t="s">
        <v>301</v>
      </c>
      <c r="K145" s="114"/>
    </row>
    <row r="146" spans="1:11" ht="123.75" x14ac:dyDescent="0.25">
      <c r="A146" s="69">
        <v>131</v>
      </c>
      <c r="B146" s="54" t="s">
        <v>519</v>
      </c>
      <c r="C146" s="54" t="s">
        <v>533</v>
      </c>
      <c r="D146" s="43" t="s">
        <v>185</v>
      </c>
      <c r="E146" s="43">
        <v>836</v>
      </c>
      <c r="F146" s="80">
        <v>11210.76</v>
      </c>
      <c r="G146" s="80">
        <v>11210.76</v>
      </c>
      <c r="H146" s="57" t="s">
        <v>536</v>
      </c>
      <c r="I146" s="57" t="s">
        <v>537</v>
      </c>
      <c r="J146" s="57" t="s">
        <v>301</v>
      </c>
      <c r="K146" s="115"/>
    </row>
    <row r="147" spans="1:11" ht="112.5" x14ac:dyDescent="0.25">
      <c r="A147" s="69">
        <v>132</v>
      </c>
      <c r="B147" s="54" t="s">
        <v>436</v>
      </c>
      <c r="C147" s="54" t="s">
        <v>444</v>
      </c>
      <c r="D147" s="43" t="s">
        <v>441</v>
      </c>
      <c r="E147" s="43">
        <v>3558</v>
      </c>
      <c r="F147" s="119">
        <v>253436.34</v>
      </c>
      <c r="G147" s="116">
        <v>253436.34</v>
      </c>
      <c r="H147" s="57" t="s">
        <v>443</v>
      </c>
      <c r="I147" s="57" t="s">
        <v>442</v>
      </c>
      <c r="J147" s="57" t="s">
        <v>301</v>
      </c>
      <c r="K147" s="115"/>
    </row>
    <row r="148" spans="1:11" ht="122.25" customHeight="1" x14ac:dyDescent="0.25">
      <c r="A148" s="69">
        <v>133</v>
      </c>
      <c r="B148" s="54" t="s">
        <v>436</v>
      </c>
      <c r="C148" s="54" t="s">
        <v>437</v>
      </c>
      <c r="D148" s="43" t="s">
        <v>439</v>
      </c>
      <c r="E148" s="43" t="s">
        <v>438</v>
      </c>
      <c r="F148" s="80">
        <v>11626.32</v>
      </c>
      <c r="G148" s="80">
        <v>11626.32</v>
      </c>
      <c r="H148" s="57" t="s">
        <v>443</v>
      </c>
      <c r="I148" s="57" t="s">
        <v>440</v>
      </c>
      <c r="J148" s="57" t="s">
        <v>301</v>
      </c>
      <c r="K148" s="115"/>
    </row>
    <row r="149" spans="1:11" ht="123.75" x14ac:dyDescent="0.25">
      <c r="A149" s="69">
        <v>134</v>
      </c>
      <c r="B149" s="54" t="s">
        <v>520</v>
      </c>
      <c r="C149" s="54" t="s">
        <v>415</v>
      </c>
      <c r="D149" s="43" t="s">
        <v>416</v>
      </c>
      <c r="E149" s="117" t="s">
        <v>417</v>
      </c>
      <c r="F149" s="80">
        <v>3775.08</v>
      </c>
      <c r="G149" s="80">
        <v>3775.08</v>
      </c>
      <c r="H149" s="57" t="s">
        <v>418</v>
      </c>
      <c r="I149" s="57" t="s">
        <v>419</v>
      </c>
      <c r="J149" s="57" t="s">
        <v>301</v>
      </c>
      <c r="K149" s="115"/>
    </row>
    <row r="150" spans="1:11" ht="103.15" customHeight="1" x14ac:dyDescent="0.25">
      <c r="A150" s="69">
        <v>135</v>
      </c>
      <c r="B150" s="54" t="s">
        <v>519</v>
      </c>
      <c r="C150" s="57" t="s">
        <v>553</v>
      </c>
      <c r="D150" s="69" t="s">
        <v>198</v>
      </c>
      <c r="E150" s="69">
        <v>1500</v>
      </c>
      <c r="F150" s="80">
        <v>69885</v>
      </c>
      <c r="G150" s="80">
        <v>69885</v>
      </c>
      <c r="H150" s="57" t="s">
        <v>555</v>
      </c>
      <c r="I150" s="57" t="s">
        <v>554</v>
      </c>
      <c r="J150" s="57" t="s">
        <v>301</v>
      </c>
      <c r="K150" s="115"/>
    </row>
    <row r="151" spans="1:11" ht="53.45" customHeight="1" x14ac:dyDescent="0.25">
      <c r="A151" s="118">
        <v>136</v>
      </c>
      <c r="B151" s="57" t="s">
        <v>455</v>
      </c>
      <c r="C151" s="57" t="s">
        <v>456</v>
      </c>
      <c r="D151" s="69" t="s">
        <v>195</v>
      </c>
      <c r="E151" s="69">
        <v>2050</v>
      </c>
      <c r="F151" s="80">
        <v>81733.5</v>
      </c>
      <c r="G151" s="80">
        <v>81733.5</v>
      </c>
      <c r="H151" s="57" t="s">
        <v>458</v>
      </c>
      <c r="I151" s="57" t="s">
        <v>457</v>
      </c>
      <c r="J151" s="57" t="s">
        <v>301</v>
      </c>
      <c r="K151" s="131"/>
    </row>
    <row r="152" spans="1:11" ht="53.45" customHeight="1" x14ac:dyDescent="0.25">
      <c r="A152" s="69">
        <v>137</v>
      </c>
      <c r="B152" s="54" t="s">
        <v>424</v>
      </c>
      <c r="C152" s="54" t="s">
        <v>425</v>
      </c>
      <c r="D152" s="43" t="s">
        <v>426</v>
      </c>
      <c r="E152" s="43" t="s">
        <v>427</v>
      </c>
      <c r="F152" s="119">
        <v>70299.63</v>
      </c>
      <c r="G152" s="119">
        <v>70299.63</v>
      </c>
      <c r="H152" s="115" t="s">
        <v>428</v>
      </c>
      <c r="I152" s="115" t="s">
        <v>429</v>
      </c>
      <c r="J152" s="115" t="s">
        <v>301</v>
      </c>
      <c r="K152" s="131"/>
    </row>
    <row r="153" spans="1:11" ht="53.45" customHeight="1" x14ac:dyDescent="0.25">
      <c r="A153" s="69">
        <v>138</v>
      </c>
      <c r="B153" s="54" t="s">
        <v>430</v>
      </c>
      <c r="C153" s="54" t="s">
        <v>431</v>
      </c>
      <c r="D153" s="43" t="s">
        <v>194</v>
      </c>
      <c r="E153" s="43" t="s">
        <v>432</v>
      </c>
      <c r="F153" s="80">
        <v>80297.279999999999</v>
      </c>
      <c r="G153" s="80">
        <v>80297.279999999999</v>
      </c>
      <c r="H153" s="57" t="s">
        <v>454</v>
      </c>
      <c r="I153" s="57" t="s">
        <v>433</v>
      </c>
      <c r="J153" s="57" t="s">
        <v>301</v>
      </c>
      <c r="K153" s="131"/>
    </row>
    <row r="154" spans="1:11" ht="146.25" x14ac:dyDescent="0.25">
      <c r="A154" s="69">
        <v>139</v>
      </c>
      <c r="B154" s="57" t="s">
        <v>365</v>
      </c>
      <c r="C154" s="57" t="s">
        <v>364</v>
      </c>
      <c r="D154" s="69" t="s">
        <v>363</v>
      </c>
      <c r="E154" s="69" t="s">
        <v>362</v>
      </c>
      <c r="F154" s="80">
        <v>73133.679999999993</v>
      </c>
      <c r="G154" s="80">
        <v>73133.679999999993</v>
      </c>
      <c r="H154" s="104" t="s">
        <v>361</v>
      </c>
      <c r="I154" s="104" t="s">
        <v>360</v>
      </c>
      <c r="J154" s="104" t="s">
        <v>301</v>
      </c>
      <c r="K154" s="131"/>
    </row>
    <row r="155" spans="1:11" ht="134.25" customHeight="1" x14ac:dyDescent="0.25">
      <c r="A155" s="158">
        <v>140</v>
      </c>
      <c r="B155" s="54" t="s">
        <v>449</v>
      </c>
      <c r="C155" s="54" t="s">
        <v>450</v>
      </c>
      <c r="D155" s="43" t="s">
        <v>193</v>
      </c>
      <c r="E155" s="43" t="s">
        <v>402</v>
      </c>
      <c r="F155" s="119">
        <v>28020</v>
      </c>
      <c r="G155" s="119">
        <v>28020</v>
      </c>
      <c r="H155" s="57" t="s">
        <v>451</v>
      </c>
      <c r="I155" s="57" t="s">
        <v>452</v>
      </c>
      <c r="J155" s="57" t="s">
        <v>301</v>
      </c>
      <c r="K155" s="131"/>
    </row>
    <row r="156" spans="1:11" ht="78.75" x14ac:dyDescent="0.25">
      <c r="A156" s="158">
        <v>141</v>
      </c>
      <c r="B156" s="57" t="s">
        <v>541</v>
      </c>
      <c r="C156" s="57" t="s">
        <v>542</v>
      </c>
      <c r="D156" s="69" t="s">
        <v>216</v>
      </c>
      <c r="E156" s="69" t="s">
        <v>560</v>
      </c>
      <c r="F156" s="69">
        <v>86523.5</v>
      </c>
      <c r="G156" s="69">
        <v>86523.5</v>
      </c>
      <c r="H156" s="57" t="s">
        <v>544</v>
      </c>
      <c r="I156" s="57" t="s">
        <v>543</v>
      </c>
      <c r="J156" s="57" t="s">
        <v>301</v>
      </c>
      <c r="K156" s="147"/>
    </row>
  </sheetData>
  <mergeCells count="12">
    <mergeCell ref="A1:K1"/>
    <mergeCell ref="A2:K2"/>
    <mergeCell ref="A3:K3"/>
    <mergeCell ref="A68:K68"/>
    <mergeCell ref="A120:K120"/>
    <mergeCell ref="A23:K23"/>
    <mergeCell ref="A47:K47"/>
    <mergeCell ref="A57:K57"/>
    <mergeCell ref="A6:K6"/>
    <mergeCell ref="A17:K17"/>
    <mergeCell ref="A21:J21"/>
    <mergeCell ref="A14:K14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31" zoomScale="80" zoomScaleNormal="80" workbookViewId="0">
      <selection activeCell="J4" sqref="J4"/>
    </sheetView>
  </sheetViews>
  <sheetFormatPr defaultRowHeight="15" x14ac:dyDescent="0.25"/>
  <cols>
    <col min="1" max="1" width="6.140625" customWidth="1"/>
    <col min="2" max="2" width="22.42578125" style="15" customWidth="1"/>
    <col min="3" max="3" width="12.42578125" style="15" customWidth="1"/>
    <col min="4" max="4" width="25.42578125" style="15" customWidth="1"/>
    <col min="5" max="5" width="14.7109375" style="15" customWidth="1"/>
    <col min="6" max="6" width="14.28515625" style="15" customWidth="1"/>
    <col min="7" max="7" width="20.28515625" style="15" customWidth="1"/>
    <col min="8" max="8" width="13.28515625" style="15" customWidth="1"/>
    <col min="9" max="9" width="15" style="15" customWidth="1"/>
  </cols>
  <sheetData>
    <row r="1" spans="1:9" x14ac:dyDescent="0.25">
      <c r="A1" s="183" t="s">
        <v>652</v>
      </c>
      <c r="B1" s="163"/>
      <c r="C1" s="163"/>
      <c r="D1" s="163"/>
      <c r="E1" s="163"/>
      <c r="F1" s="163"/>
      <c r="G1" s="163"/>
      <c r="H1" s="163"/>
      <c r="I1" s="163"/>
    </row>
    <row r="2" spans="1:9" ht="73.5" x14ac:dyDescent="0.25">
      <c r="A2" s="13" t="s">
        <v>1</v>
      </c>
      <c r="B2" s="13" t="s">
        <v>121</v>
      </c>
      <c r="C2" s="13" t="s">
        <v>120</v>
      </c>
      <c r="D2" s="13" t="s">
        <v>122</v>
      </c>
      <c r="E2" s="13" t="s">
        <v>9</v>
      </c>
      <c r="F2" s="13" t="s">
        <v>10</v>
      </c>
      <c r="G2" s="13" t="s">
        <v>2</v>
      </c>
      <c r="H2" s="13" t="s">
        <v>3</v>
      </c>
      <c r="I2" s="13" t="s">
        <v>4</v>
      </c>
    </row>
    <row r="3" spans="1:9" x14ac:dyDescent="0.25">
      <c r="A3" s="187" t="s">
        <v>218</v>
      </c>
      <c r="B3" s="188"/>
      <c r="C3" s="188"/>
      <c r="D3" s="188"/>
      <c r="E3" s="188"/>
      <c r="F3" s="188"/>
      <c r="G3" s="188"/>
      <c r="H3" s="188"/>
      <c r="I3" s="189"/>
    </row>
    <row r="4" spans="1:9" ht="102" x14ac:dyDescent="0.25">
      <c r="A4" s="1">
        <v>1</v>
      </c>
      <c r="B4" s="1" t="s">
        <v>124</v>
      </c>
      <c r="C4" s="3" t="s">
        <v>125</v>
      </c>
      <c r="D4" s="1" t="s">
        <v>126</v>
      </c>
      <c r="E4" s="1">
        <v>504333.33</v>
      </c>
      <c r="F4" s="1">
        <v>0</v>
      </c>
      <c r="G4" s="3" t="s">
        <v>7</v>
      </c>
      <c r="H4" s="57" t="s">
        <v>301</v>
      </c>
      <c r="I4" s="3" t="s">
        <v>8</v>
      </c>
    </row>
    <row r="5" spans="1:9" x14ac:dyDescent="0.25">
      <c r="A5" s="9"/>
      <c r="B5" s="3"/>
      <c r="C5" s="3"/>
      <c r="D5" s="3"/>
      <c r="E5" s="138"/>
      <c r="F5" s="3"/>
      <c r="G5" s="3"/>
      <c r="H5" s="3"/>
      <c r="I5" s="3"/>
    </row>
    <row r="6" spans="1:9" s="14" customFormat="1" x14ac:dyDescent="0.25">
      <c r="A6" s="184" t="s">
        <v>135</v>
      </c>
      <c r="B6" s="185"/>
      <c r="C6" s="185"/>
      <c r="D6" s="186"/>
      <c r="E6" s="139">
        <f>SUM(E4)</f>
        <v>504333.33</v>
      </c>
      <c r="F6" s="4">
        <f ca="1">SUM(F4:F18)</f>
        <v>0</v>
      </c>
      <c r="G6" s="4"/>
      <c r="H6" s="4"/>
      <c r="I6" s="4"/>
    </row>
    <row r="7" spans="1:9" s="14" customFormat="1" x14ac:dyDescent="0.25">
      <c r="A7" s="193" t="s">
        <v>217</v>
      </c>
      <c r="B7" s="194"/>
      <c r="C7" s="194"/>
      <c r="D7" s="194"/>
      <c r="E7" s="194"/>
      <c r="F7" s="194"/>
      <c r="G7" s="194"/>
      <c r="H7" s="194"/>
      <c r="I7" s="195"/>
    </row>
    <row r="8" spans="1:9" s="14" customFormat="1" ht="78.75" x14ac:dyDescent="0.25">
      <c r="A8" s="9">
        <v>1</v>
      </c>
      <c r="B8" s="21" t="s">
        <v>221</v>
      </c>
      <c r="C8" s="3" t="s">
        <v>219</v>
      </c>
      <c r="D8" s="3" t="s">
        <v>220</v>
      </c>
      <c r="E8" s="140">
        <v>59800</v>
      </c>
      <c r="F8" s="3"/>
      <c r="G8" s="3" t="s">
        <v>222</v>
      </c>
      <c r="H8" s="57" t="s">
        <v>301</v>
      </c>
      <c r="I8" s="3" t="s">
        <v>8</v>
      </c>
    </row>
    <row r="9" spans="1:9" s="14" customFormat="1" x14ac:dyDescent="0.25">
      <c r="A9" s="196" t="s">
        <v>223</v>
      </c>
      <c r="B9" s="197"/>
      <c r="C9" s="197"/>
      <c r="D9" s="198"/>
      <c r="E9" s="39">
        <v>59800</v>
      </c>
      <c r="F9" s="3">
        <v>0</v>
      </c>
      <c r="G9" s="3"/>
      <c r="H9" s="3"/>
      <c r="I9" s="3"/>
    </row>
    <row r="10" spans="1:9" s="14" customFormat="1" x14ac:dyDescent="0.25">
      <c r="A10" s="190" t="s">
        <v>123</v>
      </c>
      <c r="B10" s="191"/>
      <c r="C10" s="191"/>
      <c r="D10" s="191"/>
      <c r="E10" s="191"/>
      <c r="F10" s="191"/>
      <c r="G10" s="191"/>
      <c r="H10" s="191"/>
      <c r="I10" s="192"/>
    </row>
    <row r="11" spans="1:9" s="14" customFormat="1" ht="168" x14ac:dyDescent="0.25">
      <c r="A11" s="20">
        <v>1</v>
      </c>
      <c r="B11" s="18" t="s">
        <v>136</v>
      </c>
      <c r="C11" s="18" t="s">
        <v>145</v>
      </c>
      <c r="D11" s="18" t="s">
        <v>154</v>
      </c>
      <c r="E11" s="132">
        <v>575797.11</v>
      </c>
      <c r="F11" s="18"/>
      <c r="G11" s="5" t="s">
        <v>7</v>
      </c>
      <c r="H11" s="57" t="s">
        <v>301</v>
      </c>
      <c r="I11" s="5" t="s">
        <v>8</v>
      </c>
    </row>
    <row r="12" spans="1:9" s="14" customFormat="1" ht="78.75" x14ac:dyDescent="0.25">
      <c r="A12" s="1">
        <v>2</v>
      </c>
      <c r="B12" s="16" t="s">
        <v>137</v>
      </c>
      <c r="C12" s="16" t="s">
        <v>146</v>
      </c>
      <c r="D12" s="16" t="s">
        <v>155</v>
      </c>
      <c r="E12" s="133">
        <v>86060</v>
      </c>
      <c r="F12" s="16"/>
      <c r="G12" s="3" t="s">
        <v>7</v>
      </c>
      <c r="H12" s="57" t="s">
        <v>301</v>
      </c>
      <c r="I12" s="3" t="s">
        <v>8</v>
      </c>
    </row>
    <row r="13" spans="1:9" s="14" customFormat="1" ht="78.75" x14ac:dyDescent="0.25">
      <c r="A13" s="1">
        <v>3</v>
      </c>
      <c r="B13" s="16" t="s">
        <v>138</v>
      </c>
      <c r="C13" s="16" t="s">
        <v>147</v>
      </c>
      <c r="D13" s="16" t="s">
        <v>156</v>
      </c>
      <c r="E13" s="133">
        <v>67800</v>
      </c>
      <c r="F13" s="16"/>
      <c r="G13" s="3" t="s">
        <v>7</v>
      </c>
      <c r="H13" s="57" t="s">
        <v>301</v>
      </c>
      <c r="I13" s="3" t="s">
        <v>8</v>
      </c>
    </row>
    <row r="14" spans="1:9" s="14" customFormat="1" ht="78.75" x14ac:dyDescent="0.25">
      <c r="A14" s="1">
        <v>4</v>
      </c>
      <c r="B14" s="16" t="s">
        <v>127</v>
      </c>
      <c r="C14" s="16" t="s">
        <v>148</v>
      </c>
      <c r="D14" s="16" t="s">
        <v>157</v>
      </c>
      <c r="E14" s="133">
        <v>55900</v>
      </c>
      <c r="F14" s="16"/>
      <c r="G14" s="3" t="s">
        <v>7</v>
      </c>
      <c r="H14" s="57" t="s">
        <v>301</v>
      </c>
      <c r="I14" s="3" t="s">
        <v>8</v>
      </c>
    </row>
    <row r="15" spans="1:9" s="14" customFormat="1" ht="78.75" x14ac:dyDescent="0.25">
      <c r="A15" s="1">
        <v>5</v>
      </c>
      <c r="B15" s="16" t="s">
        <v>127</v>
      </c>
      <c r="C15" s="16" t="s">
        <v>149</v>
      </c>
      <c r="D15" s="16" t="s">
        <v>158</v>
      </c>
      <c r="E15" s="133">
        <v>55900</v>
      </c>
      <c r="F15" s="16"/>
      <c r="G15" s="3" t="s">
        <v>7</v>
      </c>
      <c r="H15" s="57" t="s">
        <v>301</v>
      </c>
      <c r="I15" s="3" t="s">
        <v>8</v>
      </c>
    </row>
    <row r="16" spans="1:9" s="14" customFormat="1" ht="78.75" x14ac:dyDescent="0.25">
      <c r="A16" s="9">
        <v>6</v>
      </c>
      <c r="B16" s="24" t="s">
        <v>128</v>
      </c>
      <c r="C16" s="3" t="s">
        <v>130</v>
      </c>
      <c r="D16" s="3" t="s">
        <v>129</v>
      </c>
      <c r="E16" s="134">
        <v>119500</v>
      </c>
      <c r="F16" s="3"/>
      <c r="G16" s="3" t="s">
        <v>7</v>
      </c>
      <c r="H16" s="57" t="s">
        <v>301</v>
      </c>
      <c r="I16" s="3" t="s">
        <v>8</v>
      </c>
    </row>
    <row r="17" spans="1:9" s="14" customFormat="1" ht="78.75" x14ac:dyDescent="0.25">
      <c r="A17" s="9">
        <v>7</v>
      </c>
      <c r="B17" s="24" t="s">
        <v>131</v>
      </c>
      <c r="C17" s="3" t="s">
        <v>201</v>
      </c>
      <c r="D17" s="3" t="s">
        <v>132</v>
      </c>
      <c r="E17" s="134">
        <v>99900</v>
      </c>
      <c r="F17" s="3"/>
      <c r="G17" s="3" t="s">
        <v>7</v>
      </c>
      <c r="H17" s="57" t="s">
        <v>301</v>
      </c>
      <c r="I17" s="3" t="s">
        <v>8</v>
      </c>
    </row>
    <row r="18" spans="1:9" ht="78.75" x14ac:dyDescent="0.25">
      <c r="A18" s="9">
        <v>8</v>
      </c>
      <c r="B18" s="24" t="s">
        <v>133</v>
      </c>
      <c r="C18" s="3" t="s">
        <v>202</v>
      </c>
      <c r="D18" s="3" t="s">
        <v>134</v>
      </c>
      <c r="E18" s="134">
        <v>55900</v>
      </c>
      <c r="F18" s="3"/>
      <c r="G18" s="3" t="s">
        <v>7</v>
      </c>
      <c r="H18" s="57" t="s">
        <v>301</v>
      </c>
      <c r="I18" s="3" t="s">
        <v>8</v>
      </c>
    </row>
    <row r="19" spans="1:9" ht="180.75" x14ac:dyDescent="0.25">
      <c r="A19" s="9">
        <v>9</v>
      </c>
      <c r="B19" s="24" t="s">
        <v>209</v>
      </c>
      <c r="C19" s="3" t="s">
        <v>210</v>
      </c>
      <c r="D19" s="3" t="s">
        <v>211</v>
      </c>
      <c r="E19" s="134">
        <v>84711</v>
      </c>
      <c r="F19" s="3"/>
      <c r="G19" s="3" t="s">
        <v>7</v>
      </c>
      <c r="H19" s="57" t="s">
        <v>301</v>
      </c>
      <c r="I19" s="3" t="s">
        <v>8</v>
      </c>
    </row>
    <row r="20" spans="1:9" ht="78.75" x14ac:dyDescent="0.25">
      <c r="A20" s="1">
        <v>10</v>
      </c>
      <c r="B20" s="37" t="s">
        <v>139</v>
      </c>
      <c r="C20" s="37" t="s">
        <v>150</v>
      </c>
      <c r="D20" s="37" t="s">
        <v>139</v>
      </c>
      <c r="E20" s="135">
        <v>53411</v>
      </c>
      <c r="F20" s="38"/>
      <c r="G20" s="5" t="s">
        <v>7</v>
      </c>
      <c r="H20" s="57" t="s">
        <v>301</v>
      </c>
      <c r="I20" s="5" t="s">
        <v>8</v>
      </c>
    </row>
    <row r="21" spans="1:9" ht="84" x14ac:dyDescent="0.25">
      <c r="A21" s="31">
        <v>11</v>
      </c>
      <c r="B21" s="19" t="s">
        <v>190</v>
      </c>
      <c r="C21" s="17" t="s">
        <v>191</v>
      </c>
      <c r="D21" s="19" t="s">
        <v>192</v>
      </c>
      <c r="E21" s="136">
        <v>168000</v>
      </c>
      <c r="F21" s="19"/>
      <c r="G21" s="5" t="s">
        <v>7</v>
      </c>
      <c r="H21" s="57" t="s">
        <v>301</v>
      </c>
      <c r="I21" s="5" t="s">
        <v>8</v>
      </c>
    </row>
    <row r="22" spans="1:9" ht="78.75" x14ac:dyDescent="0.25">
      <c r="A22" s="1">
        <v>12</v>
      </c>
      <c r="B22" s="16" t="s">
        <v>140</v>
      </c>
      <c r="C22" s="32" t="s">
        <v>203</v>
      </c>
      <c r="D22" s="16" t="s">
        <v>159</v>
      </c>
      <c r="E22" s="133">
        <v>57500</v>
      </c>
      <c r="F22" s="16"/>
      <c r="G22" s="3" t="s">
        <v>7</v>
      </c>
      <c r="H22" s="57" t="s">
        <v>301</v>
      </c>
      <c r="I22" s="3" t="s">
        <v>8</v>
      </c>
    </row>
    <row r="23" spans="1:9" ht="180" x14ac:dyDescent="0.25">
      <c r="A23" s="1">
        <v>13</v>
      </c>
      <c r="B23" s="79" t="s">
        <v>684</v>
      </c>
      <c r="C23" s="18" t="s">
        <v>714</v>
      </c>
      <c r="D23" s="55" t="s">
        <v>650</v>
      </c>
      <c r="E23" s="47">
        <v>25400</v>
      </c>
      <c r="F23" s="16"/>
      <c r="G23" s="3" t="s">
        <v>7</v>
      </c>
      <c r="H23" s="57" t="s">
        <v>712</v>
      </c>
      <c r="I23" s="3" t="s">
        <v>8</v>
      </c>
    </row>
    <row r="24" spans="1:9" ht="180" x14ac:dyDescent="0.25">
      <c r="A24" s="1">
        <v>14</v>
      </c>
      <c r="B24" s="79" t="s">
        <v>684</v>
      </c>
      <c r="C24" s="18" t="s">
        <v>715</v>
      </c>
      <c r="D24" s="55" t="s">
        <v>685</v>
      </c>
      <c r="E24" s="47">
        <v>25400</v>
      </c>
      <c r="F24" s="16"/>
      <c r="G24" s="3" t="s">
        <v>7</v>
      </c>
      <c r="H24" s="57" t="s">
        <v>712</v>
      </c>
      <c r="I24" s="3" t="s">
        <v>8</v>
      </c>
    </row>
    <row r="25" spans="1:9" ht="180" x14ac:dyDescent="0.25">
      <c r="A25" s="1">
        <v>15</v>
      </c>
      <c r="B25" s="79" t="s">
        <v>684</v>
      </c>
      <c r="C25" s="18" t="s">
        <v>716</v>
      </c>
      <c r="D25" s="55" t="s">
        <v>686</v>
      </c>
      <c r="E25" s="47">
        <v>25400</v>
      </c>
      <c r="F25" s="16"/>
      <c r="G25" s="3" t="s">
        <v>7</v>
      </c>
      <c r="H25" s="57" t="s">
        <v>712</v>
      </c>
      <c r="I25" s="3" t="s">
        <v>8</v>
      </c>
    </row>
    <row r="26" spans="1:9" ht="180" x14ac:dyDescent="0.25">
      <c r="A26" s="1">
        <v>16</v>
      </c>
      <c r="B26" s="41" t="s">
        <v>206</v>
      </c>
      <c r="C26" s="19" t="s">
        <v>717</v>
      </c>
      <c r="D26" s="151" t="s">
        <v>704</v>
      </c>
      <c r="E26" s="152">
        <v>1328999.46</v>
      </c>
      <c r="F26" s="16"/>
      <c r="G26" s="3" t="s">
        <v>7</v>
      </c>
      <c r="H26" s="57" t="s">
        <v>712</v>
      </c>
      <c r="I26" s="3" t="s">
        <v>8</v>
      </c>
    </row>
    <row r="27" spans="1:9" ht="180" x14ac:dyDescent="0.25">
      <c r="A27" s="1">
        <v>17</v>
      </c>
      <c r="B27" s="41" t="s">
        <v>207</v>
      </c>
      <c r="C27" s="19" t="s">
        <v>718</v>
      </c>
      <c r="D27" s="151" t="s">
        <v>705</v>
      </c>
      <c r="E27" s="153">
        <v>1541800.54</v>
      </c>
      <c r="F27" s="16"/>
      <c r="G27" s="3" t="s">
        <v>7</v>
      </c>
      <c r="H27" s="57" t="s">
        <v>712</v>
      </c>
      <c r="I27" s="3" t="s">
        <v>8</v>
      </c>
    </row>
    <row r="28" spans="1:9" ht="180" x14ac:dyDescent="0.25">
      <c r="A28" s="1">
        <v>18</v>
      </c>
      <c r="B28" s="79" t="s">
        <v>706</v>
      </c>
      <c r="C28" s="19" t="s">
        <v>719</v>
      </c>
      <c r="D28" s="55" t="s">
        <v>711</v>
      </c>
      <c r="E28" s="47">
        <v>652418.72</v>
      </c>
      <c r="F28" s="16"/>
      <c r="G28" s="3" t="s">
        <v>7</v>
      </c>
      <c r="H28" s="57" t="s">
        <v>713</v>
      </c>
      <c r="I28" s="3" t="s">
        <v>8</v>
      </c>
    </row>
    <row r="29" spans="1:9" ht="180" x14ac:dyDescent="0.25">
      <c r="A29" s="1">
        <v>19</v>
      </c>
      <c r="B29" s="79" t="s">
        <v>707</v>
      </c>
      <c r="C29" s="19" t="s">
        <v>720</v>
      </c>
      <c r="D29" s="55" t="s">
        <v>708</v>
      </c>
      <c r="E29" s="47">
        <v>983027.11</v>
      </c>
      <c r="F29" s="16"/>
      <c r="G29" s="3" t="s">
        <v>7</v>
      </c>
      <c r="H29" s="57" t="s">
        <v>713</v>
      </c>
      <c r="I29" s="3" t="s">
        <v>8</v>
      </c>
    </row>
    <row r="30" spans="1:9" ht="180" x14ac:dyDescent="0.25">
      <c r="A30" s="154">
        <v>20</v>
      </c>
      <c r="B30" s="79" t="s">
        <v>709</v>
      </c>
      <c r="C30" s="19" t="s">
        <v>721</v>
      </c>
      <c r="D30" s="55" t="s">
        <v>710</v>
      </c>
      <c r="E30" s="47">
        <v>1164554.17</v>
      </c>
      <c r="F30" s="16"/>
      <c r="G30" s="3" t="s">
        <v>7</v>
      </c>
      <c r="H30" s="57" t="s">
        <v>713</v>
      </c>
      <c r="I30" s="3" t="s">
        <v>8</v>
      </c>
    </row>
    <row r="31" spans="1:9" ht="78.75" x14ac:dyDescent="0.25">
      <c r="A31" s="157">
        <v>21</v>
      </c>
      <c r="B31" s="155" t="s">
        <v>160</v>
      </c>
      <c r="C31" s="18" t="s">
        <v>204</v>
      </c>
      <c r="D31" s="16" t="s">
        <v>161</v>
      </c>
      <c r="E31" s="133">
        <v>87596.24</v>
      </c>
      <c r="F31" s="16"/>
      <c r="G31" s="3" t="s">
        <v>7</v>
      </c>
      <c r="H31" s="57" t="s">
        <v>301</v>
      </c>
      <c r="I31" s="3" t="s">
        <v>8</v>
      </c>
    </row>
    <row r="32" spans="1:9" ht="78.75" x14ac:dyDescent="0.25">
      <c r="A32" s="157">
        <v>22</v>
      </c>
      <c r="B32" s="155" t="s">
        <v>141</v>
      </c>
      <c r="C32" s="16" t="s">
        <v>151</v>
      </c>
      <c r="D32" s="16" t="s">
        <v>162</v>
      </c>
      <c r="E32" s="133">
        <v>61988</v>
      </c>
      <c r="F32" s="16"/>
      <c r="G32" s="3" t="s">
        <v>7</v>
      </c>
      <c r="H32" s="57" t="s">
        <v>301</v>
      </c>
      <c r="I32" s="3" t="s">
        <v>8</v>
      </c>
    </row>
    <row r="33" spans="1:9" ht="126" x14ac:dyDescent="0.25">
      <c r="A33" s="157">
        <v>23</v>
      </c>
      <c r="B33" s="155" t="s">
        <v>142</v>
      </c>
      <c r="C33" s="16" t="s">
        <v>152</v>
      </c>
      <c r="D33" s="16" t="s">
        <v>163</v>
      </c>
      <c r="E33" s="133">
        <v>615000</v>
      </c>
      <c r="F33" s="16"/>
      <c r="G33" s="3" t="s">
        <v>7</v>
      </c>
      <c r="H33" s="57" t="s">
        <v>301</v>
      </c>
      <c r="I33" s="3" t="s">
        <v>8</v>
      </c>
    </row>
    <row r="34" spans="1:9" ht="105" x14ac:dyDescent="0.25">
      <c r="A34" s="157">
        <v>24</v>
      </c>
      <c r="B34" s="155" t="s">
        <v>143</v>
      </c>
      <c r="C34" s="16" t="s">
        <v>205</v>
      </c>
      <c r="D34" s="16" t="s">
        <v>164</v>
      </c>
      <c r="E34" s="133">
        <v>145000</v>
      </c>
      <c r="F34" s="16"/>
      <c r="G34" s="3" t="s">
        <v>7</v>
      </c>
      <c r="H34" s="57" t="s">
        <v>301</v>
      </c>
      <c r="I34" s="3" t="s">
        <v>8</v>
      </c>
    </row>
    <row r="35" spans="1:9" ht="105" x14ac:dyDescent="0.25">
      <c r="A35" s="157">
        <v>25</v>
      </c>
      <c r="B35" s="156" t="s">
        <v>144</v>
      </c>
      <c r="C35" s="30" t="s">
        <v>153</v>
      </c>
      <c r="D35" s="30" t="s">
        <v>165</v>
      </c>
      <c r="E35" s="137">
        <v>824046</v>
      </c>
      <c r="F35" s="30"/>
      <c r="G35" s="3" t="s">
        <v>7</v>
      </c>
      <c r="H35" s="57" t="s">
        <v>301</v>
      </c>
      <c r="I35" s="3" t="s">
        <v>8</v>
      </c>
    </row>
    <row r="42" spans="1:9" x14ac:dyDescent="0.25">
      <c r="E42" s="29"/>
    </row>
  </sheetData>
  <mergeCells count="6">
    <mergeCell ref="A1:I1"/>
    <mergeCell ref="A6:D6"/>
    <mergeCell ref="A3:I3"/>
    <mergeCell ref="A10:I10"/>
    <mergeCell ref="A7:I7"/>
    <mergeCell ref="A9:D9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workbookViewId="0">
      <selection activeCell="F7" sqref="F7"/>
    </sheetView>
  </sheetViews>
  <sheetFormatPr defaultRowHeight="15" x14ac:dyDescent="0.25"/>
  <cols>
    <col min="1" max="1" width="4.140625" customWidth="1"/>
    <col min="2" max="2" width="14.42578125" customWidth="1"/>
    <col min="3" max="3" width="22.28515625" customWidth="1"/>
    <col min="4" max="4" width="25" style="23" customWidth="1"/>
    <col min="5" max="5" width="14.28515625" customWidth="1"/>
    <col min="6" max="6" width="16" customWidth="1"/>
    <col min="7" max="7" width="16.5703125" customWidth="1"/>
  </cols>
  <sheetData>
    <row r="1" spans="1:12" x14ac:dyDescent="0.25">
      <c r="A1" s="162" t="s">
        <v>653</v>
      </c>
      <c r="B1" s="199"/>
      <c r="C1" s="199"/>
      <c r="D1" s="199"/>
      <c r="E1" s="199"/>
      <c r="F1" s="199"/>
      <c r="G1" s="199"/>
    </row>
    <row r="2" spans="1:12" s="11" customFormat="1" ht="75.599999999999994" customHeight="1" x14ac:dyDescent="0.2">
      <c r="A2" s="42" t="s">
        <v>591</v>
      </c>
      <c r="B2" s="42" t="s">
        <v>585</v>
      </c>
      <c r="C2" s="42" t="s">
        <v>587</v>
      </c>
      <c r="D2" s="42" t="s">
        <v>586</v>
      </c>
      <c r="E2" s="42" t="s">
        <v>588</v>
      </c>
      <c r="F2" s="42" t="s">
        <v>589</v>
      </c>
      <c r="G2" s="42" t="s">
        <v>590</v>
      </c>
      <c r="H2" s="10"/>
      <c r="I2" s="10"/>
      <c r="J2" s="10"/>
      <c r="K2" s="10"/>
      <c r="L2" s="10"/>
    </row>
    <row r="3" spans="1:12" s="22" customFormat="1" ht="123.75" customHeight="1" x14ac:dyDescent="0.25">
      <c r="A3" s="41">
        <v>1</v>
      </c>
      <c r="B3" s="41" t="s">
        <v>695</v>
      </c>
      <c r="C3" s="41" t="s">
        <v>592</v>
      </c>
      <c r="D3" s="41" t="s">
        <v>593</v>
      </c>
      <c r="E3" s="41" t="s">
        <v>701</v>
      </c>
      <c r="F3" s="144" t="s">
        <v>700</v>
      </c>
      <c r="G3" s="141">
        <v>21</v>
      </c>
    </row>
    <row r="4" spans="1:12" ht="67.5" x14ac:dyDescent="0.25">
      <c r="A4" s="40">
        <v>2</v>
      </c>
      <c r="B4" s="40" t="s">
        <v>697</v>
      </c>
      <c r="C4" s="41" t="s">
        <v>592</v>
      </c>
      <c r="D4" s="40" t="s">
        <v>594</v>
      </c>
      <c r="E4" s="40" t="s">
        <v>698</v>
      </c>
      <c r="F4" s="41" t="s">
        <v>699</v>
      </c>
      <c r="G4" s="142">
        <v>4</v>
      </c>
      <c r="H4" s="25"/>
    </row>
    <row r="5" spans="1:12" x14ac:dyDescent="0.25">
      <c r="B5" s="26"/>
      <c r="C5" s="26"/>
      <c r="D5" s="27"/>
      <c r="E5" s="26"/>
      <c r="F5" s="26"/>
      <c r="G5" s="26"/>
      <c r="H5" s="25"/>
    </row>
    <row r="6" spans="1:12" x14ac:dyDescent="0.25">
      <c r="B6" s="28"/>
      <c r="C6" s="28"/>
      <c r="D6" s="28"/>
      <c r="E6" s="28"/>
      <c r="F6" s="28"/>
      <c r="G6" s="28"/>
    </row>
    <row r="7" spans="1:12" x14ac:dyDescent="0.25">
      <c r="B7" s="28"/>
      <c r="C7" s="28"/>
      <c r="D7" s="28"/>
      <c r="E7" s="28"/>
      <c r="F7" s="28"/>
      <c r="G7" s="28"/>
    </row>
    <row r="8" spans="1:12" x14ac:dyDescent="0.25">
      <c r="B8" s="28"/>
      <c r="C8" s="28"/>
      <c r="D8" s="28"/>
      <c r="E8" s="28"/>
      <c r="F8" s="28"/>
      <c r="G8" s="28"/>
    </row>
    <row r="9" spans="1:12" x14ac:dyDescent="0.25">
      <c r="B9" s="28"/>
      <c r="C9" s="28"/>
      <c r="D9" s="28"/>
      <c r="E9" s="28"/>
      <c r="F9" s="28"/>
      <c r="G9" s="28"/>
    </row>
    <row r="10" spans="1:12" x14ac:dyDescent="0.25">
      <c r="B10" s="28"/>
      <c r="C10" s="28"/>
      <c r="D10" s="28"/>
      <c r="E10" s="28"/>
      <c r="F10" s="28"/>
      <c r="G10" s="28"/>
    </row>
    <row r="11" spans="1:12" x14ac:dyDescent="0.25">
      <c r="B11" s="28"/>
      <c r="C11" s="28"/>
      <c r="D11" s="28"/>
      <c r="E11" s="28"/>
      <c r="F11" s="28"/>
      <c r="G11" s="28"/>
    </row>
    <row r="12" spans="1:12" x14ac:dyDescent="0.25">
      <c r="B12" s="28"/>
      <c r="C12" s="28"/>
      <c r="D12" s="28"/>
      <c r="E12" s="28"/>
      <c r="F12" s="28"/>
      <c r="G12" s="28"/>
    </row>
    <row r="13" spans="1:12" x14ac:dyDescent="0.25">
      <c r="B13" s="28"/>
      <c r="C13" s="28"/>
      <c r="D13" s="28"/>
      <c r="E13" s="28"/>
      <c r="F13" s="28"/>
      <c r="G13" s="28"/>
    </row>
    <row r="14" spans="1:12" x14ac:dyDescent="0.25">
      <c r="B14" s="23"/>
      <c r="C14" s="23"/>
      <c r="E14" s="23"/>
      <c r="F14" s="23"/>
      <c r="G14" s="23"/>
    </row>
    <row r="15" spans="1:12" x14ac:dyDescent="0.25">
      <c r="B15" s="23"/>
      <c r="C15" s="23"/>
      <c r="E15" s="23"/>
      <c r="F15" s="23"/>
      <c r="G15" s="23"/>
    </row>
    <row r="16" spans="1:12" x14ac:dyDescent="0.25">
      <c r="B16" s="23"/>
      <c r="C16" s="23"/>
      <c r="E16" s="23"/>
      <c r="F16" s="23"/>
      <c r="G16" s="23"/>
    </row>
    <row r="17" spans="2:7" x14ac:dyDescent="0.25">
      <c r="B17" s="23"/>
      <c r="C17" s="23"/>
      <c r="E17" s="23"/>
      <c r="F17" s="23"/>
      <c r="G17" s="23"/>
    </row>
    <row r="18" spans="2:7" x14ac:dyDescent="0.25">
      <c r="B18" s="23"/>
      <c r="C18" s="23"/>
      <c r="E18" s="23"/>
      <c r="F18" s="23"/>
      <c r="G18" s="23"/>
    </row>
    <row r="19" spans="2:7" x14ac:dyDescent="0.25">
      <c r="B19" s="23"/>
      <c r="C19" s="23"/>
      <c r="E19" s="23"/>
      <c r="F19" s="23"/>
      <c r="G19" s="23"/>
    </row>
    <row r="20" spans="2:7" x14ac:dyDescent="0.25">
      <c r="B20" s="23"/>
      <c r="C20" s="23"/>
      <c r="E20" s="23"/>
      <c r="F20" s="23"/>
      <c r="G20" s="23"/>
    </row>
    <row r="21" spans="2:7" x14ac:dyDescent="0.25">
      <c r="B21" s="23"/>
      <c r="C21" s="23"/>
      <c r="E21" s="23"/>
      <c r="F21" s="23"/>
      <c r="G21" s="23"/>
    </row>
    <row r="22" spans="2:7" x14ac:dyDescent="0.25">
      <c r="B22" s="23"/>
      <c r="C22" s="23"/>
      <c r="E22" s="23"/>
      <c r="F22" s="23"/>
      <c r="G22" s="23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45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Сведения о МКУ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2023-04-19T11:13:45Z</dcterms:modified>
</cp:coreProperties>
</file>